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dipres-my.sharepoint.com/personal/dlefin_dipres_gob_cl/Documents/Escritorio/"/>
    </mc:Choice>
  </mc:AlternateContent>
  <xr:revisionPtr revIDLastSave="0" documentId="8_{7E1CFDD0-813A-49FC-8EC2-29C580A2A81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Datos entregados" sheetId="1" r:id="rId1"/>
    <sheet name="Respuestas expertos" sheetId="9" r:id="rId2"/>
    <sheet name="Resultados" sheetId="8" r:id="rId3"/>
    <sheet name="Brecha de producto" sheetId="5" r:id="rId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5" l="1"/>
  <c r="L18" i="9" l="1"/>
  <c r="K18" i="9"/>
  <c r="J18" i="9"/>
  <c r="I18" i="9"/>
  <c r="H18" i="9"/>
  <c r="G18" i="9"/>
  <c r="F18" i="9"/>
  <c r="E18" i="9"/>
  <c r="D18" i="9"/>
  <c r="C18" i="9"/>
  <c r="L17" i="9"/>
  <c r="K17" i="9"/>
  <c r="J17" i="9"/>
  <c r="I17" i="9"/>
  <c r="H17" i="9"/>
  <c r="G17" i="9"/>
  <c r="F17" i="9"/>
  <c r="E17" i="9"/>
  <c r="D17" i="9"/>
  <c r="C17" i="9"/>
  <c r="J5" i="5" l="1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20" i="5"/>
  <c r="I21" i="5"/>
  <c r="I4" i="5"/>
  <c r="G31" i="8" l="1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3" i="1"/>
</calcChain>
</file>

<file path=xl/sharedStrings.xml><?xml version="1.0" encoding="utf-8"?>
<sst xmlns="http://schemas.openxmlformats.org/spreadsheetml/2006/main" count="33" uniqueCount="32">
  <si>
    <t>ln_pib</t>
  </si>
  <si>
    <t>pib</t>
  </si>
  <si>
    <t>ipcsv</t>
  </si>
  <si>
    <t>usdclp</t>
  </si>
  <si>
    <t>infesp</t>
  </si>
  <si>
    <t>unemp</t>
  </si>
  <si>
    <t>PIB Potencial</t>
  </si>
  <si>
    <t>PIB Efectivo</t>
  </si>
  <si>
    <t>Año</t>
  </si>
  <si>
    <t>PIB Efectivo (*)</t>
  </si>
  <si>
    <t>PIB Potencial Backtesting</t>
  </si>
  <si>
    <t>PIB Potencial (var. % a/a)</t>
  </si>
  <si>
    <t>PIB Potencial Serie completa</t>
  </si>
  <si>
    <t>Backtesting</t>
  </si>
  <si>
    <t>Serie Completa</t>
  </si>
  <si>
    <t>Serie completa</t>
  </si>
  <si>
    <t>Brecha de producto</t>
  </si>
  <si>
    <t>Experto 1</t>
  </si>
  <si>
    <t>Experto 2</t>
  </si>
  <si>
    <t>Experto 3</t>
  </si>
  <si>
    <t>Experto 4</t>
  </si>
  <si>
    <t>Experto 5</t>
  </si>
  <si>
    <t>Experto 6</t>
  </si>
  <si>
    <t>Experto 7</t>
  </si>
  <si>
    <t>Experto 8</t>
  </si>
  <si>
    <t>Experto 9</t>
  </si>
  <si>
    <t>Experto 10</t>
  </si>
  <si>
    <t>Experto 11</t>
  </si>
  <si>
    <t>Experto 12</t>
  </si>
  <si>
    <t>Experto 13</t>
  </si>
  <si>
    <t>Media</t>
  </si>
  <si>
    <t>Mediana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</si>
</sst>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/>
    <xf numFmtId="165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3" fontId="0" fillId="0" borderId="0" xfId="0" applyNumberFormat="1"/>
    <xf numFmtId="9" fontId="0" fillId="0" borderId="0" xfId="0" applyNumberFormat="1"/>
    <xf numFmtId="166" fontId="0" fillId="0" borderId="0" xfId="1" applyNumberFormat="1" applyFont="1" applyAlignment="1">
      <alignment horizontal="center"/>
    </xf>
    <xf numFmtId="166" fontId="0" fillId="0" borderId="0" xfId="1" applyNumberFormat="1" applyFont="1"/>
    <xf numFmtId="14" fontId="0" fillId="0" borderId="0" xfId="0" applyNumberFormat="1"/>
    <xf numFmtId="9" fontId="0" fillId="0" borderId="0" xfId="1" applyFont="1"/>
    <xf numFmtId="0" fontId="0" fillId="0" borderId="1" xfId="0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166" fontId="0" fillId="0" borderId="2" xfId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0" borderId="1" xfId="0" applyBorder="1"/>
    <xf numFmtId="0" fontId="0" fillId="5" borderId="1" xfId="0" applyFill="1" applyBorder="1"/>
    <xf numFmtId="166" fontId="0" fillId="5" borderId="1" xfId="1" applyNumberFormat="1" applyFont="1" applyFill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r>
              <a:rPr lang="es-CL"/>
              <a:t>PIB efectivo</a:t>
            </a:r>
            <a:r>
              <a:rPr lang="es-CL" baseline="0"/>
              <a:t> y tendencial</a:t>
            </a:r>
            <a:r>
              <a:rPr lang="es-CL"/>
              <a:t>
</a:t>
            </a:r>
            <a:r>
              <a:rPr lang="es-CL" sz="1200" b="0"/>
              <a:t>(MM CLP)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rgbClr val="000000"/>
              </a:solidFill>
              <a:latin typeface="Helvetica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entregados'!$Z$2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'Datos entregados'!$L$3:$L$73</c:f>
              <c:numCache>
                <c:formatCode>General</c:formatCode>
                <c:ptCount val="71"/>
              </c:numCache>
            </c:numRef>
          </c:cat>
          <c:val>
            <c:numRef>
              <c:f>'Datos entregados'!$Z$3:$Z$73</c:f>
              <c:numCache>
                <c:formatCode>General</c:formatCode>
                <c:ptCount val="7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2A-49D9-8249-7C7CDDBD1401}"/>
            </c:ext>
          </c:extLst>
        </c:ser>
        <c:ser>
          <c:idx val="1"/>
          <c:order val="1"/>
          <c:tx>
            <c:strRef>
              <c:f>'Datos entregados'!$AA$2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'Datos entregados'!$L$3:$L$73</c:f>
              <c:numCache>
                <c:formatCode>General</c:formatCode>
                <c:ptCount val="71"/>
              </c:numCache>
            </c:numRef>
          </c:cat>
          <c:val>
            <c:numRef>
              <c:f>'Datos entregados'!$AA$3:$AA$73</c:f>
              <c:numCache>
                <c:formatCode>General</c:formatCode>
                <c:ptCount val="7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2A-49D9-8249-7C7CDDBD1401}"/>
            </c:ext>
          </c:extLst>
        </c:ser>
        <c:ser>
          <c:idx val="2"/>
          <c:order val="2"/>
          <c:tx>
            <c:strRef>
              <c:f>'Datos entregados'!$AB$2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'Datos entregados'!$L$3:$L$73</c:f>
              <c:numCache>
                <c:formatCode>General</c:formatCode>
                <c:ptCount val="71"/>
              </c:numCache>
            </c:numRef>
          </c:cat>
          <c:val>
            <c:numRef>
              <c:f>'Datos entregados'!$AB$3:$AB$73</c:f>
              <c:numCache>
                <c:formatCode>General</c:formatCode>
                <c:ptCount val="7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2A-49D9-8249-7C7CDDBD1401}"/>
            </c:ext>
          </c:extLst>
        </c:ser>
        <c:ser>
          <c:idx val="3"/>
          <c:order val="3"/>
          <c:tx>
            <c:strRef>
              <c:f>'Datos entregados'!$AC$2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'Datos entregados'!$L$3:$L$73</c:f>
              <c:numCache>
                <c:formatCode>General</c:formatCode>
                <c:ptCount val="71"/>
              </c:numCache>
            </c:numRef>
          </c:cat>
          <c:val>
            <c:numRef>
              <c:f>'Datos entregados'!$AC$3:$AC$73</c:f>
              <c:numCache>
                <c:formatCode>General</c:formatCode>
                <c:ptCount val="7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52-4AF4-BAF5-C69263B36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5083871"/>
        <c:axId val="735080543"/>
      </c:lineChart>
      <c:catAx>
        <c:axId val="73508387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s-CL"/>
          </a:p>
        </c:txPr>
        <c:crossAx val="735080543"/>
        <c:crosses val="autoZero"/>
        <c:auto val="1"/>
        <c:lblAlgn val="ctr"/>
        <c:lblOffset val="100"/>
        <c:noMultiLvlLbl val="0"/>
      </c:catAx>
      <c:valAx>
        <c:axId val="735080543"/>
        <c:scaling>
          <c:orientation val="minMax"/>
          <c:min val="16.5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s-CL"/>
          </a:p>
        </c:txPr>
        <c:crossAx val="735083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Helvetica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Helvetica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r>
              <a:rPr lang="es-CL"/>
              <a:t>Brecha PIB
</a:t>
            </a:r>
            <a:r>
              <a:rPr lang="es-CL" sz="1200" b="0"/>
              <a:t>(% PIB)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rgbClr val="000000"/>
              </a:solidFill>
              <a:latin typeface="Helvetica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'Datos entregados'!$V$2</c:f>
              <c:strCache>
                <c:ptCount val="1"/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'Datos entregados'!$U$3:$U$73</c:f>
              <c:numCache>
                <c:formatCode>General</c:formatCode>
                <c:ptCount val="71"/>
              </c:numCache>
            </c:numRef>
          </c:cat>
          <c:val>
            <c:numRef>
              <c:f>'Datos entregados'!$V$3:$V$73</c:f>
              <c:numCache>
                <c:formatCode>0.0%</c:formatCode>
                <c:ptCount val="7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87-4F22-BE56-FB652EE016B2}"/>
            </c:ext>
          </c:extLst>
        </c:ser>
        <c:ser>
          <c:idx val="1"/>
          <c:order val="1"/>
          <c:tx>
            <c:strRef>
              <c:f>'Datos entregados'!$W$2</c:f>
              <c:strCache>
                <c:ptCount val="1"/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'Datos entregados'!$U$3:$U$73</c:f>
              <c:numCache>
                <c:formatCode>General</c:formatCode>
                <c:ptCount val="71"/>
              </c:numCache>
            </c:numRef>
          </c:cat>
          <c:val>
            <c:numRef>
              <c:f>'Datos entregados'!$W$3:$W$73</c:f>
              <c:numCache>
                <c:formatCode>0.0%</c:formatCode>
                <c:ptCount val="7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87-4F22-BE56-FB652EE01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1481951"/>
        <c:axId val="731485279"/>
      </c:lineChart>
      <c:catAx>
        <c:axId val="73148195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s-CL"/>
          </a:p>
        </c:txPr>
        <c:crossAx val="731485279"/>
        <c:crosses val="autoZero"/>
        <c:auto val="1"/>
        <c:lblAlgn val="ctr"/>
        <c:lblOffset val="100"/>
        <c:noMultiLvlLbl val="0"/>
      </c:catAx>
      <c:valAx>
        <c:axId val="731485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s-CL"/>
          </a:p>
        </c:txPr>
        <c:crossAx val="731481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Helvetica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Helvetica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'Datos entregados'!$Z$2</c:f>
              <c:strCache>
                <c:ptCount val="1"/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'Datos entregados'!$Y$3:$Y$73</c:f>
              <c:numCache>
                <c:formatCode>General</c:formatCode>
                <c:ptCount val="71"/>
              </c:numCache>
            </c:numRef>
          </c:cat>
          <c:val>
            <c:numRef>
              <c:f>'Datos entregados'!$Z$3:$Z$73</c:f>
              <c:numCache>
                <c:formatCode>General</c:formatCode>
                <c:ptCount val="7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BB-45DD-9DB9-C75A1525E51B}"/>
            </c:ext>
          </c:extLst>
        </c:ser>
        <c:ser>
          <c:idx val="1"/>
          <c:order val="1"/>
          <c:tx>
            <c:strRef>
              <c:f>'Datos entregados'!$AA$2</c:f>
              <c:strCache>
                <c:ptCount val="1"/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'Datos entregados'!$Y$3:$Y$73</c:f>
              <c:numCache>
                <c:formatCode>General</c:formatCode>
                <c:ptCount val="71"/>
              </c:numCache>
            </c:numRef>
          </c:cat>
          <c:val>
            <c:numRef>
              <c:f>'Datos entregados'!$AA$3:$AA$73</c:f>
              <c:numCache>
                <c:formatCode>General</c:formatCode>
                <c:ptCount val="7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BB-45DD-9DB9-C75A1525E51B}"/>
            </c:ext>
          </c:extLst>
        </c:ser>
        <c:ser>
          <c:idx val="2"/>
          <c:order val="2"/>
          <c:tx>
            <c:strRef>
              <c:f>'Datos entregados'!$AB$2</c:f>
              <c:strCache>
                <c:ptCount val="1"/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'Datos entregados'!$Y$3:$Y$73</c:f>
              <c:numCache>
                <c:formatCode>General</c:formatCode>
                <c:ptCount val="71"/>
              </c:numCache>
            </c:numRef>
          </c:cat>
          <c:val>
            <c:numRef>
              <c:f>'Datos entregados'!$AB$3:$AB$73</c:f>
              <c:numCache>
                <c:formatCode>General</c:formatCode>
                <c:ptCount val="7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BB-45DD-9DB9-C75A1525E51B}"/>
            </c:ext>
          </c:extLst>
        </c:ser>
        <c:ser>
          <c:idx val="3"/>
          <c:order val="3"/>
          <c:tx>
            <c:strRef>
              <c:f>'Datos entregados'!$AC$2</c:f>
              <c:strCache>
                <c:ptCount val="1"/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'Datos entregados'!$Y$3:$Y$73</c:f>
              <c:numCache>
                <c:formatCode>General</c:formatCode>
                <c:ptCount val="71"/>
              </c:numCache>
            </c:numRef>
          </c:cat>
          <c:val>
            <c:numRef>
              <c:f>'Datos entregados'!$AC$3:$AC$73</c:f>
              <c:numCache>
                <c:formatCode>General</c:formatCode>
                <c:ptCount val="7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BB-45DD-9DB9-C75A1525E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4274607"/>
        <c:axId val="874275855"/>
      </c:lineChart>
      <c:catAx>
        <c:axId val="874274607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595959"/>
                </a:solidFill>
                <a:latin typeface="Helvetica"/>
                <a:ea typeface="Helvetica"/>
                <a:cs typeface="Helvetica"/>
              </a:defRPr>
            </a:pPr>
            <a:endParaRPr lang="es-CL"/>
          </a:p>
        </c:txPr>
        <c:crossAx val="874275855"/>
        <c:crosses val="autoZero"/>
        <c:auto val="1"/>
        <c:lblAlgn val="ctr"/>
        <c:lblOffset val="100"/>
        <c:noMultiLvlLbl val="0"/>
      </c:catAx>
      <c:valAx>
        <c:axId val="87427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595959"/>
                </a:solidFill>
                <a:latin typeface="Helvetica"/>
                <a:ea typeface="Helvetica"/>
                <a:cs typeface="Helvetica"/>
              </a:defRPr>
            </a:pPr>
            <a:endParaRPr lang="es-CL"/>
          </a:p>
        </c:txPr>
        <c:crossAx val="874274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595959"/>
              </a:solidFill>
              <a:latin typeface="Helvetica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>
          <a:solidFill>
            <a:srgbClr val="595959"/>
          </a:solidFill>
          <a:latin typeface="Helvetica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'Datos entregados'!$Z$2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'Datos entregados'!$L$3:$L$73</c:f>
              <c:numCache>
                <c:formatCode>General</c:formatCode>
                <c:ptCount val="71"/>
              </c:numCache>
            </c:numRef>
          </c:cat>
          <c:val>
            <c:numRef>
              <c:f>'Datos entregados'!$Z$3:$Z$73</c:f>
              <c:numCache>
                <c:formatCode>General</c:formatCode>
                <c:ptCount val="7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16-4936-9053-8D27A074ADFB}"/>
            </c:ext>
          </c:extLst>
        </c:ser>
        <c:ser>
          <c:idx val="1"/>
          <c:order val="1"/>
          <c:tx>
            <c:strRef>
              <c:f>'Datos entregados'!$AA$2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'Datos entregados'!$L$3:$L$73</c:f>
              <c:numCache>
                <c:formatCode>General</c:formatCode>
                <c:ptCount val="71"/>
              </c:numCache>
            </c:numRef>
          </c:cat>
          <c:val>
            <c:numRef>
              <c:f>'Datos entregados'!$AA$3:$AA$73</c:f>
              <c:numCache>
                <c:formatCode>General</c:formatCode>
                <c:ptCount val="7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16-4936-9053-8D27A074ADFB}"/>
            </c:ext>
          </c:extLst>
        </c:ser>
        <c:ser>
          <c:idx val="2"/>
          <c:order val="2"/>
          <c:tx>
            <c:strRef>
              <c:f>'Datos entregados'!$AB$2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'Datos entregados'!$L$3:$L$73</c:f>
              <c:numCache>
                <c:formatCode>General</c:formatCode>
                <c:ptCount val="71"/>
              </c:numCache>
            </c:numRef>
          </c:cat>
          <c:val>
            <c:numRef>
              <c:f>'Datos entregados'!$AB$3:$AB$73</c:f>
              <c:numCache>
                <c:formatCode>General</c:formatCode>
                <c:ptCount val="7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16-4936-9053-8D27A074ADFB}"/>
            </c:ext>
          </c:extLst>
        </c:ser>
        <c:ser>
          <c:idx val="3"/>
          <c:order val="3"/>
          <c:tx>
            <c:strRef>
              <c:f>'Datos entregados'!$AC$2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'Datos entregados'!$L$3:$L$73</c:f>
              <c:numCache>
                <c:formatCode>General</c:formatCode>
                <c:ptCount val="71"/>
              </c:numCache>
            </c:numRef>
          </c:cat>
          <c:val>
            <c:numRef>
              <c:f>'Datos entregados'!$AC$3:$AC$73</c:f>
              <c:numCache>
                <c:formatCode>General</c:formatCode>
                <c:ptCount val="7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16-4936-9053-8D27A074A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5083871"/>
        <c:axId val="735080543"/>
      </c:lineChart>
      <c:catAx>
        <c:axId val="73508387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s-CL"/>
          </a:p>
        </c:txPr>
        <c:crossAx val="735080543"/>
        <c:crosses val="autoZero"/>
        <c:auto val="1"/>
        <c:lblAlgn val="ctr"/>
        <c:lblOffset val="100"/>
        <c:noMultiLvlLbl val="0"/>
      </c:catAx>
      <c:valAx>
        <c:axId val="735080543"/>
        <c:scaling>
          <c:orientation val="minMax"/>
          <c:min val="16.5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s-CL"/>
          </a:p>
        </c:txPr>
        <c:crossAx val="735083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Helvetica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Helvetica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'Datos entregados'!$V$2</c:f>
              <c:strCache>
                <c:ptCount val="1"/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'Datos entregados'!$U$3:$U$73</c:f>
              <c:numCache>
                <c:formatCode>General</c:formatCode>
                <c:ptCount val="71"/>
              </c:numCache>
            </c:numRef>
          </c:cat>
          <c:val>
            <c:numRef>
              <c:f>'Datos entregados'!$V$3:$V$73</c:f>
              <c:numCache>
                <c:formatCode>0.0%</c:formatCode>
                <c:ptCount val="7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D6-4D37-BC57-1AE6FC3066C7}"/>
            </c:ext>
          </c:extLst>
        </c:ser>
        <c:ser>
          <c:idx val="1"/>
          <c:order val="1"/>
          <c:tx>
            <c:strRef>
              <c:f>'Datos entregados'!$W$2</c:f>
              <c:strCache>
                <c:ptCount val="1"/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'Datos entregados'!$U$3:$U$73</c:f>
              <c:numCache>
                <c:formatCode>General</c:formatCode>
                <c:ptCount val="71"/>
              </c:numCache>
            </c:numRef>
          </c:cat>
          <c:val>
            <c:numRef>
              <c:f>'Datos entregados'!$W$3:$W$73</c:f>
              <c:numCache>
                <c:formatCode>0.0%</c:formatCode>
                <c:ptCount val="7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D6-4D37-BC57-1AE6FC306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1481951"/>
        <c:axId val="731485279"/>
      </c:lineChart>
      <c:catAx>
        <c:axId val="73148195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s-CL"/>
          </a:p>
        </c:txPr>
        <c:crossAx val="731485279"/>
        <c:crosses val="autoZero"/>
        <c:auto val="1"/>
        <c:lblAlgn val="ctr"/>
        <c:lblOffset val="100"/>
        <c:noMultiLvlLbl val="0"/>
      </c:catAx>
      <c:valAx>
        <c:axId val="731485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s-CL"/>
          </a:p>
        </c:txPr>
        <c:crossAx val="731481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Helvetica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Helvetica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525556</xdr:colOff>
      <xdr:row>40</xdr:row>
      <xdr:rowOff>22412</xdr:rowOff>
    </xdr:from>
    <xdr:to>
      <xdr:col>38</xdr:col>
      <xdr:colOff>212912</xdr:colOff>
      <xdr:row>59</xdr:row>
      <xdr:rowOff>67234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252131</xdr:colOff>
      <xdr:row>61</xdr:row>
      <xdr:rowOff>85166</xdr:rowOff>
    </xdr:from>
    <xdr:to>
      <xdr:col>39</xdr:col>
      <xdr:colOff>56029</xdr:colOff>
      <xdr:row>79</xdr:row>
      <xdr:rowOff>78442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644337</xdr:colOff>
      <xdr:row>16</xdr:row>
      <xdr:rowOff>134478</xdr:rowOff>
    </xdr:from>
    <xdr:to>
      <xdr:col>35</xdr:col>
      <xdr:colOff>476337</xdr:colOff>
      <xdr:row>28</xdr:row>
      <xdr:rowOff>8478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39</xdr:col>
      <xdr:colOff>44824</xdr:colOff>
      <xdr:row>40</xdr:row>
      <xdr:rowOff>11206</xdr:rowOff>
    </xdr:from>
    <xdr:to>
      <xdr:col>45</xdr:col>
      <xdr:colOff>494180</xdr:colOff>
      <xdr:row>59</xdr:row>
      <xdr:rowOff>56028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39</xdr:col>
      <xdr:colOff>268941</xdr:colOff>
      <xdr:row>61</xdr:row>
      <xdr:rowOff>0</xdr:rowOff>
    </xdr:from>
    <xdr:to>
      <xdr:col>46</xdr:col>
      <xdr:colOff>72839</xdr:colOff>
      <xdr:row>78</xdr:row>
      <xdr:rowOff>183776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83"/>
  <sheetViews>
    <sheetView tabSelected="1" zoomScale="85" zoomScaleNormal="85" workbookViewId="0">
      <pane xSplit="2" ySplit="2" topLeftCell="C48" activePane="bottomRight" state="frozen"/>
      <selection pane="topRight" activeCell="C1" sqref="C1"/>
      <selection pane="bottomLeft" activeCell="A3" sqref="A3"/>
      <selection pane="bottomRight" activeCell="Q75" sqref="Q75"/>
    </sheetView>
  </sheetViews>
  <sheetFormatPr baseColWidth="10" defaultColWidth="11.42578125" defaultRowHeight="15" x14ac:dyDescent="0.25"/>
  <sheetData>
    <row r="2" spans="2:23" x14ac:dyDescent="0.25">
      <c r="C2" s="2" t="s">
        <v>0</v>
      </c>
      <c r="D2" s="2" t="s">
        <v>1</v>
      </c>
      <c r="E2" s="1" t="s">
        <v>2</v>
      </c>
      <c r="F2" s="2" t="s">
        <v>3</v>
      </c>
      <c r="G2" s="2" t="s">
        <v>4</v>
      </c>
      <c r="H2" s="2" t="s">
        <v>5</v>
      </c>
    </row>
    <row r="3" spans="2:23" x14ac:dyDescent="0.25">
      <c r="B3" s="14">
        <v>21916</v>
      </c>
      <c r="C3" s="5">
        <f>+LN(D3)</f>
        <v>16.584288293032834</v>
      </c>
      <c r="D3" s="6">
        <v>15939140.2467885</v>
      </c>
      <c r="E3" s="4"/>
      <c r="F3" s="4"/>
      <c r="G3" s="4"/>
      <c r="H3" s="3">
        <v>6.6039999999999904E-2</v>
      </c>
      <c r="M3" s="10"/>
      <c r="N3" s="10"/>
      <c r="O3" s="10"/>
      <c r="Q3" s="10"/>
      <c r="V3" s="12"/>
      <c r="W3" s="12"/>
    </row>
    <row r="4" spans="2:23" x14ac:dyDescent="0.25">
      <c r="B4" s="14">
        <v>22282</v>
      </c>
      <c r="C4" s="5">
        <f t="shared" ref="C4:C67" si="0">+LN(D4)</f>
        <v>16.635411655900779</v>
      </c>
      <c r="D4" s="6">
        <v>16775191.489039103</v>
      </c>
      <c r="E4" s="4"/>
      <c r="F4" s="4"/>
      <c r="G4" s="4"/>
      <c r="H4" s="3">
        <v>7.4770000000000003E-2</v>
      </c>
      <c r="M4" s="10"/>
      <c r="N4" s="10"/>
      <c r="O4" s="10"/>
      <c r="Q4" s="10"/>
      <c r="V4" s="12"/>
      <c r="W4" s="12"/>
    </row>
    <row r="5" spans="2:23" x14ac:dyDescent="0.25">
      <c r="B5" s="14">
        <v>22647</v>
      </c>
      <c r="C5" s="5">
        <f t="shared" si="0"/>
        <v>16.674888928684531</v>
      </c>
      <c r="D5" s="6">
        <v>17450675.713235702</v>
      </c>
      <c r="E5" s="4"/>
      <c r="F5" s="4"/>
      <c r="G5" s="4"/>
      <c r="H5" s="3">
        <v>7.3749999999999802E-2</v>
      </c>
      <c r="M5" s="10"/>
      <c r="N5" s="10"/>
      <c r="O5" s="10"/>
      <c r="Q5" s="10"/>
      <c r="V5" s="12"/>
      <c r="W5" s="12"/>
    </row>
    <row r="6" spans="2:23" x14ac:dyDescent="0.25">
      <c r="B6" s="14">
        <v>23012</v>
      </c>
      <c r="C6" s="5">
        <f t="shared" si="0"/>
        <v>16.73164858654415</v>
      </c>
      <c r="D6" s="6">
        <v>18469819.629671101</v>
      </c>
      <c r="E6" s="4"/>
      <c r="F6" s="4"/>
      <c r="G6" s="4"/>
      <c r="H6" s="3">
        <v>6.9749999999999895E-2</v>
      </c>
      <c r="M6" s="10"/>
      <c r="N6" s="10"/>
      <c r="O6" s="10"/>
      <c r="Q6" s="10"/>
      <c r="V6" s="12"/>
      <c r="W6" s="12"/>
    </row>
    <row r="7" spans="2:23" x14ac:dyDescent="0.25">
      <c r="B7" s="14">
        <v>23377</v>
      </c>
      <c r="C7" s="5">
        <f t="shared" si="0"/>
        <v>16.756899292564572</v>
      </c>
      <c r="D7" s="6">
        <v>18942133.651366699</v>
      </c>
      <c r="E7" s="4"/>
      <c r="F7" s="4"/>
      <c r="G7" s="4"/>
      <c r="H7" s="3">
        <v>6.46899999999999E-2</v>
      </c>
      <c r="M7" s="10"/>
      <c r="N7" s="10"/>
      <c r="O7" s="10"/>
      <c r="Q7" s="10"/>
      <c r="V7" s="12"/>
      <c r="W7" s="12"/>
    </row>
    <row r="8" spans="2:23" x14ac:dyDescent="0.25">
      <c r="B8" s="14">
        <v>23743</v>
      </c>
      <c r="C8" s="5">
        <f t="shared" si="0"/>
        <v>16.766357150742216</v>
      </c>
      <c r="D8" s="6">
        <v>19122135.539409399</v>
      </c>
      <c r="E8" s="4"/>
      <c r="F8" s="4"/>
      <c r="G8" s="4"/>
      <c r="H8" s="3">
        <v>5.8639999999999998E-2</v>
      </c>
      <c r="M8" s="10"/>
      <c r="N8" s="10"/>
      <c r="O8" s="10"/>
      <c r="Q8" s="10"/>
      <c r="V8" s="12"/>
      <c r="W8" s="12"/>
    </row>
    <row r="9" spans="2:23" x14ac:dyDescent="0.25">
      <c r="B9" s="14">
        <v>24108</v>
      </c>
      <c r="C9" s="5">
        <f t="shared" si="0"/>
        <v>16.872843214807144</v>
      </c>
      <c r="D9" s="6">
        <v>21270745.0507541</v>
      </c>
      <c r="E9" s="4"/>
      <c r="F9" s="4"/>
      <c r="G9" s="4"/>
      <c r="H9" s="3">
        <v>5.5639999999999898E-2</v>
      </c>
      <c r="M9" s="10"/>
      <c r="N9" s="10"/>
      <c r="O9" s="10"/>
      <c r="Q9" s="10"/>
      <c r="V9" s="12"/>
      <c r="W9" s="12"/>
    </row>
    <row r="10" spans="2:23" x14ac:dyDescent="0.25">
      <c r="B10" s="14">
        <v>24473</v>
      </c>
      <c r="C10" s="5">
        <f t="shared" si="0"/>
        <v>16.908364785475026</v>
      </c>
      <c r="D10" s="6">
        <v>22039895.160951201</v>
      </c>
      <c r="E10" s="4"/>
      <c r="F10" s="4"/>
      <c r="G10" s="4"/>
      <c r="H10" s="3">
        <v>4.156E-2</v>
      </c>
      <c r="M10" s="10"/>
      <c r="N10" s="10"/>
      <c r="O10" s="10"/>
      <c r="Q10" s="10"/>
      <c r="V10" s="12"/>
      <c r="W10" s="12"/>
    </row>
    <row r="11" spans="2:23" x14ac:dyDescent="0.25">
      <c r="B11" s="14">
        <v>24838</v>
      </c>
      <c r="C11" s="5">
        <f t="shared" si="0"/>
        <v>16.943654834926608</v>
      </c>
      <c r="D11" s="6">
        <v>22831571.1329422</v>
      </c>
      <c r="E11" s="4"/>
      <c r="F11" s="4"/>
      <c r="G11" s="4"/>
      <c r="H11" s="3">
        <v>4.3569999999999803E-2</v>
      </c>
      <c r="M11" s="10"/>
      <c r="N11" s="10"/>
      <c r="O11" s="10"/>
      <c r="Q11" s="10"/>
      <c r="V11" s="12"/>
      <c r="W11" s="12"/>
    </row>
    <row r="12" spans="2:23" x14ac:dyDescent="0.25">
      <c r="B12" s="14">
        <v>25204</v>
      </c>
      <c r="C12" s="5">
        <f t="shared" si="0"/>
        <v>16.982279055588577</v>
      </c>
      <c r="D12" s="6">
        <v>23730674.5864897</v>
      </c>
      <c r="E12" s="4"/>
      <c r="F12" s="4"/>
      <c r="G12" s="4"/>
      <c r="H12" s="3">
        <v>4.9630000000000001E-2</v>
      </c>
      <c r="M12" s="10"/>
      <c r="N12" s="10"/>
      <c r="O12" s="10"/>
      <c r="Q12" s="10"/>
      <c r="V12" s="12"/>
      <c r="W12" s="12"/>
    </row>
    <row r="13" spans="2:23" x14ac:dyDescent="0.25">
      <c r="B13" s="14">
        <v>25569</v>
      </c>
      <c r="C13" s="5">
        <f t="shared" si="0"/>
        <v>17.000403481090871</v>
      </c>
      <c r="D13" s="6">
        <v>24164700.786703497</v>
      </c>
      <c r="E13" s="4"/>
      <c r="F13" s="4"/>
      <c r="G13" s="4"/>
      <c r="H13" s="3">
        <v>5.1270000000000003E-2</v>
      </c>
      <c r="M13" s="10"/>
      <c r="N13" s="10"/>
      <c r="O13" s="10"/>
      <c r="Q13" s="10"/>
      <c r="V13" s="12"/>
      <c r="W13" s="12"/>
    </row>
    <row r="14" spans="2:23" x14ac:dyDescent="0.25">
      <c r="B14" s="14">
        <v>25934</v>
      </c>
      <c r="C14" s="5">
        <f t="shared" si="0"/>
        <v>17.090451532990592</v>
      </c>
      <c r="D14" s="6">
        <v>26441664.715937201</v>
      </c>
      <c r="E14" s="4"/>
      <c r="F14" s="4"/>
      <c r="G14" s="4"/>
      <c r="H14" s="3">
        <v>3.252E-2</v>
      </c>
      <c r="M14" s="10"/>
      <c r="N14" s="10"/>
      <c r="O14" s="10"/>
      <c r="Q14" s="10"/>
      <c r="V14" s="12"/>
      <c r="W14" s="12"/>
    </row>
    <row r="15" spans="2:23" x14ac:dyDescent="0.25">
      <c r="B15" s="14">
        <v>26299</v>
      </c>
      <c r="C15" s="5">
        <f t="shared" si="0"/>
        <v>17.080199683956284</v>
      </c>
      <c r="D15" s="6">
        <v>26171973.539716199</v>
      </c>
      <c r="E15" s="4"/>
      <c r="F15" s="4"/>
      <c r="G15" s="4"/>
      <c r="H15" s="3">
        <v>2.5469999999999798E-2</v>
      </c>
      <c r="M15" s="10"/>
      <c r="N15" s="10"/>
      <c r="O15" s="10"/>
      <c r="Q15" s="10"/>
      <c r="V15" s="12"/>
      <c r="W15" s="12"/>
    </row>
    <row r="16" spans="2:23" x14ac:dyDescent="0.25">
      <c r="B16" s="14">
        <v>26665</v>
      </c>
      <c r="C16" s="5">
        <f t="shared" si="0"/>
        <v>17.028598464742007</v>
      </c>
      <c r="D16" s="6">
        <v>24855719.990956899</v>
      </c>
      <c r="E16" s="4"/>
      <c r="F16" s="4"/>
      <c r="G16" s="4"/>
      <c r="H16" s="3">
        <v>4.2590000000000003E-2</v>
      </c>
      <c r="M16" s="10"/>
      <c r="N16" s="10"/>
      <c r="O16" s="10"/>
      <c r="Q16" s="10"/>
      <c r="V16" s="12"/>
      <c r="W16" s="12"/>
    </row>
    <row r="17" spans="2:23" x14ac:dyDescent="0.25">
      <c r="B17" s="14">
        <v>27030</v>
      </c>
      <c r="C17" s="5">
        <f t="shared" si="0"/>
        <v>17.052140653238016</v>
      </c>
      <c r="D17" s="6">
        <v>25447820.358796999</v>
      </c>
      <c r="E17" s="4"/>
      <c r="F17" s="4"/>
      <c r="G17" s="4"/>
      <c r="H17" s="3">
        <v>8.6809999999999998E-2</v>
      </c>
      <c r="M17" s="10"/>
      <c r="N17" s="10"/>
      <c r="O17" s="10"/>
      <c r="Q17" s="10"/>
      <c r="V17" s="12"/>
      <c r="W17" s="12"/>
    </row>
    <row r="18" spans="2:23" x14ac:dyDescent="0.25">
      <c r="B18" s="14">
        <v>27395</v>
      </c>
      <c r="C18" s="5">
        <f t="shared" si="0"/>
        <v>16.913888408597227</v>
      </c>
      <c r="D18" s="6">
        <v>22161972.0785309</v>
      </c>
      <c r="E18" s="4"/>
      <c r="F18" s="4"/>
      <c r="G18" s="4"/>
      <c r="H18" s="3">
        <v>0.14013</v>
      </c>
      <c r="M18" s="10"/>
      <c r="N18" s="10"/>
      <c r="O18" s="10"/>
      <c r="Q18" s="10"/>
      <c r="V18" s="12"/>
      <c r="W18" s="12"/>
    </row>
    <row r="19" spans="2:23" x14ac:dyDescent="0.25">
      <c r="B19" s="14">
        <v>27760</v>
      </c>
      <c r="C19" s="5">
        <f t="shared" si="0"/>
        <v>16.95149805553341</v>
      </c>
      <c r="D19" s="6">
        <v>23011348.2764378</v>
      </c>
      <c r="E19" s="4"/>
      <c r="F19" s="4"/>
      <c r="G19" s="4"/>
      <c r="H19" s="3">
        <v>0.13927999999999999</v>
      </c>
      <c r="M19" s="10"/>
      <c r="N19" s="10"/>
      <c r="O19" s="10"/>
      <c r="Q19" s="10"/>
      <c r="V19" s="12"/>
      <c r="W19" s="12"/>
    </row>
    <row r="20" spans="2:23" x14ac:dyDescent="0.25">
      <c r="B20" s="14">
        <v>28126</v>
      </c>
      <c r="C20" s="5">
        <f t="shared" si="0"/>
        <v>17.050842689383817</v>
      </c>
      <c r="D20" s="6">
        <v>25414811.434632499</v>
      </c>
      <c r="E20" s="4"/>
      <c r="F20" s="4"/>
      <c r="G20" s="4"/>
      <c r="H20" s="3">
        <v>0.1225</v>
      </c>
      <c r="M20" s="10"/>
      <c r="N20" s="10"/>
      <c r="O20" s="10"/>
      <c r="Q20" s="10"/>
      <c r="V20" s="12"/>
      <c r="W20" s="12"/>
    </row>
    <row r="21" spans="2:23" x14ac:dyDescent="0.25">
      <c r="B21" s="14">
        <v>28491</v>
      </c>
      <c r="C21" s="5">
        <f t="shared" si="0"/>
        <v>17.12503233453274</v>
      </c>
      <c r="D21" s="6">
        <v>27372032.394184899</v>
      </c>
      <c r="E21" s="4"/>
      <c r="F21" s="4"/>
      <c r="G21" s="4"/>
      <c r="H21" s="3">
        <v>0.13106999999999999</v>
      </c>
      <c r="M21" s="10"/>
      <c r="N21" s="10"/>
      <c r="O21" s="10"/>
      <c r="Q21" s="10"/>
      <c r="V21" s="12"/>
      <c r="W21" s="12"/>
    </row>
    <row r="22" spans="2:23" x14ac:dyDescent="0.25">
      <c r="B22" s="14">
        <v>28856</v>
      </c>
      <c r="C22" s="5">
        <f t="shared" si="0"/>
        <v>17.205859085712834</v>
      </c>
      <c r="D22" s="6">
        <v>29676293.479917102</v>
      </c>
      <c r="E22" s="4"/>
      <c r="F22" s="4"/>
      <c r="G22" s="4"/>
      <c r="H22" s="3">
        <v>0.13350999999999999</v>
      </c>
      <c r="M22" s="10"/>
      <c r="N22" s="10"/>
      <c r="O22" s="10"/>
      <c r="Q22" s="10"/>
      <c r="V22" s="12"/>
      <c r="W22" s="12"/>
    </row>
    <row r="23" spans="2:23" x14ac:dyDescent="0.25">
      <c r="B23" s="14">
        <v>29221</v>
      </c>
      <c r="C23" s="5">
        <f t="shared" si="0"/>
        <v>17.282696237298442</v>
      </c>
      <c r="D23" s="6">
        <v>32046426.494991798</v>
      </c>
      <c r="E23" s="4"/>
      <c r="F23" s="4"/>
      <c r="G23" s="4"/>
      <c r="H23" s="3">
        <v>0.11502</v>
      </c>
      <c r="M23" s="10"/>
      <c r="N23" s="10"/>
      <c r="O23" s="10"/>
      <c r="Q23" s="10"/>
      <c r="V23" s="12"/>
      <c r="W23" s="12"/>
    </row>
    <row r="24" spans="2:23" x14ac:dyDescent="0.25">
      <c r="B24" s="14">
        <v>29587</v>
      </c>
      <c r="C24" s="5">
        <f t="shared" si="0"/>
        <v>17.345909227485276</v>
      </c>
      <c r="D24" s="6">
        <v>34137574.512725502</v>
      </c>
      <c r="E24" s="4"/>
      <c r="F24" s="4"/>
      <c r="G24" s="4"/>
      <c r="H24" s="3">
        <v>0.10291</v>
      </c>
      <c r="M24" s="10"/>
      <c r="N24" s="10"/>
      <c r="O24" s="10"/>
      <c r="Q24" s="10"/>
      <c r="V24" s="12"/>
      <c r="W24" s="12"/>
    </row>
    <row r="25" spans="2:23" x14ac:dyDescent="0.25">
      <c r="B25" s="14">
        <v>29952</v>
      </c>
      <c r="C25" s="5">
        <f t="shared" si="0"/>
        <v>17.229214667288794</v>
      </c>
      <c r="D25" s="6">
        <v>30377557.9154847</v>
      </c>
      <c r="E25" s="4"/>
      <c r="F25" s="4">
        <v>66.0208910891089</v>
      </c>
      <c r="G25" s="4"/>
      <c r="H25" s="3">
        <v>0.19814000000000001</v>
      </c>
      <c r="M25" s="10"/>
      <c r="N25" s="10"/>
      <c r="O25" s="10"/>
      <c r="Q25" s="10"/>
      <c r="V25" s="12"/>
      <c r="W25" s="12"/>
    </row>
    <row r="26" spans="2:23" x14ac:dyDescent="0.25">
      <c r="B26" s="14">
        <v>30317</v>
      </c>
      <c r="C26" s="5">
        <f t="shared" si="0"/>
        <v>17.177737982141224</v>
      </c>
      <c r="D26" s="6">
        <v>28853388.089708798</v>
      </c>
      <c r="E26" s="4"/>
      <c r="F26" s="4">
        <v>78.766561264822101</v>
      </c>
      <c r="G26" s="4"/>
      <c r="H26" s="3">
        <v>0.20999000000000001</v>
      </c>
      <c r="M26" s="10"/>
      <c r="N26" s="10"/>
      <c r="O26" s="10"/>
      <c r="Q26" s="10"/>
      <c r="V26" s="12"/>
      <c r="W26" s="12"/>
    </row>
    <row r="27" spans="2:23" x14ac:dyDescent="0.25">
      <c r="B27" s="14">
        <v>30682</v>
      </c>
      <c r="C27" s="5">
        <f t="shared" si="0"/>
        <v>17.217955152911117</v>
      </c>
      <c r="D27" s="6">
        <v>30037439.741358802</v>
      </c>
      <c r="E27" s="4"/>
      <c r="F27" s="4">
        <v>98.233493975903599</v>
      </c>
      <c r="G27" s="4"/>
      <c r="H27" s="3">
        <v>0.17515</v>
      </c>
      <c r="M27" s="10"/>
      <c r="N27" s="10"/>
      <c r="O27" s="10"/>
      <c r="Q27" s="10"/>
      <c r="V27" s="12"/>
      <c r="W27" s="12"/>
    </row>
    <row r="28" spans="2:23" x14ac:dyDescent="0.25">
      <c r="B28" s="14">
        <v>31048</v>
      </c>
      <c r="C28" s="5">
        <f t="shared" si="0"/>
        <v>17.25727120961513</v>
      </c>
      <c r="D28" s="6">
        <v>31241915.904211</v>
      </c>
      <c r="E28" s="4"/>
      <c r="F28" s="4">
        <v>160.72584000000001</v>
      </c>
      <c r="G28" s="4"/>
      <c r="H28" s="3">
        <v>0.14974999999999999</v>
      </c>
      <c r="M28" s="10"/>
      <c r="N28" s="10"/>
      <c r="O28" s="10"/>
      <c r="Q28" s="10"/>
      <c r="V28" s="12"/>
      <c r="W28" s="12"/>
    </row>
    <row r="29" spans="2:23" x14ac:dyDescent="0.25">
      <c r="B29" s="14">
        <v>31413</v>
      </c>
      <c r="C29" s="5">
        <f t="shared" si="0"/>
        <v>17.309651989538274</v>
      </c>
      <c r="D29" s="6">
        <v>32922010.017148998</v>
      </c>
      <c r="E29" s="4"/>
      <c r="F29" s="4">
        <v>192.86811244979901</v>
      </c>
      <c r="G29" s="4"/>
      <c r="H29" s="3">
        <v>0.121155626391732</v>
      </c>
      <c r="M29" s="10"/>
      <c r="N29" s="10"/>
      <c r="O29" s="10"/>
      <c r="Q29" s="10"/>
      <c r="V29" s="12"/>
      <c r="W29" s="12"/>
    </row>
    <row r="30" spans="2:23" x14ac:dyDescent="0.25">
      <c r="B30" s="14">
        <v>31778</v>
      </c>
      <c r="C30" s="5">
        <f t="shared" si="0"/>
        <v>17.372255532265989</v>
      </c>
      <c r="D30" s="6">
        <v>35048926.113231696</v>
      </c>
      <c r="E30" s="4"/>
      <c r="F30" s="4">
        <v>219.45612903225799</v>
      </c>
      <c r="G30" s="4"/>
      <c r="H30" s="3">
        <v>0.10927953145908501</v>
      </c>
      <c r="M30" s="10"/>
      <c r="N30" s="10"/>
      <c r="O30" s="10"/>
      <c r="Q30" s="10"/>
      <c r="V30" s="12"/>
      <c r="W30" s="12"/>
    </row>
    <row r="31" spans="2:23" x14ac:dyDescent="0.25">
      <c r="B31" s="14">
        <v>32143</v>
      </c>
      <c r="C31" s="5">
        <f t="shared" si="0"/>
        <v>17.443134321867262</v>
      </c>
      <c r="D31" s="6">
        <v>37623308.449402906</v>
      </c>
      <c r="E31" s="4"/>
      <c r="F31" s="4">
        <v>244.98796812749001</v>
      </c>
      <c r="G31" s="4"/>
      <c r="H31" s="3">
        <v>9.7474318839818205E-2</v>
      </c>
      <c r="M31" s="10"/>
      <c r="N31" s="10"/>
      <c r="O31" s="10"/>
      <c r="Q31" s="10"/>
      <c r="V31" s="12"/>
      <c r="W31" s="12"/>
    </row>
    <row r="32" spans="2:23" x14ac:dyDescent="0.25">
      <c r="B32" s="14">
        <v>32509</v>
      </c>
      <c r="C32" s="5">
        <f t="shared" si="0"/>
        <v>17.537747739872678</v>
      </c>
      <c r="D32" s="6">
        <v>41356813.405414805</v>
      </c>
      <c r="E32" s="4">
        <v>18.1102049673094</v>
      </c>
      <c r="F32" s="4">
        <v>266.49477732793503</v>
      </c>
      <c r="G32" s="4"/>
      <c r="H32" s="3">
        <v>7.9029547271243103E-2</v>
      </c>
      <c r="M32" s="10"/>
      <c r="N32" s="10"/>
      <c r="O32" s="10"/>
      <c r="Q32" s="10"/>
      <c r="V32" s="12"/>
      <c r="W32" s="12"/>
    </row>
    <row r="33" spans="2:31" x14ac:dyDescent="0.25">
      <c r="B33" s="14">
        <v>32874</v>
      </c>
      <c r="C33" s="5">
        <f t="shared" si="0"/>
        <v>17.570539809202533</v>
      </c>
      <c r="D33" s="6">
        <v>42735469.8576805</v>
      </c>
      <c r="E33" s="4">
        <v>21.767666766484801</v>
      </c>
      <c r="F33" s="4">
        <v>304.67975708502001</v>
      </c>
      <c r="G33" s="4"/>
      <c r="H33" s="3">
        <v>7.7586658092104702E-2</v>
      </c>
      <c r="J33" s="7"/>
      <c r="M33" s="10"/>
      <c r="N33" s="10"/>
      <c r="O33" s="10"/>
      <c r="Q33" s="10"/>
      <c r="V33" s="12"/>
      <c r="W33" s="12"/>
    </row>
    <row r="34" spans="2:31" x14ac:dyDescent="0.25">
      <c r="B34" s="14">
        <v>33239</v>
      </c>
      <c r="C34" s="5">
        <f t="shared" si="0"/>
        <v>17.645688024705102</v>
      </c>
      <c r="D34" s="6">
        <v>46070713.528149098</v>
      </c>
      <c r="E34" s="4">
        <v>26.710132926006501</v>
      </c>
      <c r="F34" s="4">
        <v>349.11485943775102</v>
      </c>
      <c r="G34" s="3">
        <v>0.25040030900054971</v>
      </c>
      <c r="H34" s="3">
        <v>8.15534444388539E-2</v>
      </c>
      <c r="J34" s="7"/>
      <c r="M34" s="10"/>
      <c r="N34" s="10"/>
      <c r="O34" s="10"/>
      <c r="Q34" s="10"/>
      <c r="V34" s="12"/>
      <c r="W34" s="12"/>
    </row>
    <row r="35" spans="2:31" x14ac:dyDescent="0.25">
      <c r="B35" s="14">
        <v>33604</v>
      </c>
      <c r="C35" s="5">
        <f t="shared" si="0"/>
        <v>17.751548784823232</v>
      </c>
      <c r="D35" s="6">
        <v>51215295.458674297</v>
      </c>
      <c r="E35" s="4">
        <v>31.433605851849698</v>
      </c>
      <c r="F35" s="4">
        <v>362.69614457831301</v>
      </c>
      <c r="G35" s="3">
        <v>0.18408677933148712</v>
      </c>
      <c r="H35" s="3">
        <v>6.6670947601359498E-2</v>
      </c>
      <c r="J35" s="7"/>
      <c r="M35" s="10"/>
      <c r="N35" s="10"/>
      <c r="O35" s="10"/>
      <c r="Q35" s="10"/>
      <c r="V35" s="12"/>
      <c r="W35" s="12"/>
    </row>
    <row r="36" spans="2:31" x14ac:dyDescent="0.25">
      <c r="B36" s="14">
        <v>33970</v>
      </c>
      <c r="C36" s="5">
        <f t="shared" si="0"/>
        <v>17.815356887644608</v>
      </c>
      <c r="D36" s="6">
        <v>54589760.562598296</v>
      </c>
      <c r="E36" s="4">
        <v>36.448575741754098</v>
      </c>
      <c r="F36" s="4">
        <v>404.25523809523798</v>
      </c>
      <c r="G36" s="3">
        <v>0.13423756771384993</v>
      </c>
      <c r="H36" s="3">
        <v>6.5508477471326307E-2</v>
      </c>
      <c r="J36" s="7"/>
      <c r="M36" s="10"/>
      <c r="N36" s="10"/>
      <c r="O36" s="10"/>
      <c r="Q36" s="10"/>
      <c r="V36" s="12"/>
      <c r="W36" s="12"/>
    </row>
    <row r="37" spans="2:31" x14ac:dyDescent="0.25">
      <c r="B37" s="14">
        <v>34335</v>
      </c>
      <c r="C37" s="5">
        <f t="shared" si="0"/>
        <v>17.864434610250839</v>
      </c>
      <c r="D37" s="6">
        <v>57335733.594338894</v>
      </c>
      <c r="E37" s="4">
        <v>41.4612650394645</v>
      </c>
      <c r="F37" s="4">
        <v>420.25242063492101</v>
      </c>
      <c r="G37" s="3">
        <v>0.12575747291785327</v>
      </c>
      <c r="H37" s="3">
        <v>7.8159034415601E-2</v>
      </c>
      <c r="J37" s="7"/>
      <c r="M37" s="10"/>
      <c r="N37" s="10"/>
      <c r="O37" s="10"/>
      <c r="Q37" s="10"/>
      <c r="V37" s="12"/>
      <c r="W37" s="12"/>
    </row>
    <row r="38" spans="2:31" x14ac:dyDescent="0.25">
      <c r="B38" s="14">
        <v>34700</v>
      </c>
      <c r="C38" s="5">
        <f t="shared" si="0"/>
        <v>17.950000154664657</v>
      </c>
      <c r="D38" s="6">
        <v>62457704.3152363</v>
      </c>
      <c r="E38" s="4">
        <v>44.925641739646899</v>
      </c>
      <c r="F38" s="4">
        <v>396.78205645161302</v>
      </c>
      <c r="G38" s="3">
        <v>9.2489295537873439E-2</v>
      </c>
      <c r="H38" s="3">
        <v>7.30890588574509E-2</v>
      </c>
      <c r="J38" s="7"/>
      <c r="M38" s="10"/>
      <c r="N38" s="10"/>
      <c r="O38" s="10"/>
      <c r="Q38" s="10"/>
      <c r="V38" s="12"/>
      <c r="W38" s="12"/>
    </row>
    <row r="39" spans="2:31" x14ac:dyDescent="0.25">
      <c r="B39" s="14">
        <v>35065</v>
      </c>
      <c r="C39" s="5">
        <f t="shared" si="0"/>
        <v>18.015815203778189</v>
      </c>
      <c r="D39" s="6">
        <v>66706649.847384498</v>
      </c>
      <c r="E39" s="4">
        <v>48.674841677408899</v>
      </c>
      <c r="F39" s="4">
        <v>412.21904000000001</v>
      </c>
      <c r="G39" s="3">
        <v>7.9616310390403816E-2</v>
      </c>
      <c r="H39" s="3">
        <v>6.3257634643403199E-2</v>
      </c>
      <c r="J39" s="7"/>
      <c r="M39" s="10"/>
      <c r="N39" s="10"/>
      <c r="O39" s="10"/>
      <c r="Q39" s="10"/>
      <c r="V39" s="12"/>
      <c r="W39" s="12"/>
    </row>
    <row r="40" spans="2:31" x14ac:dyDescent="0.25">
      <c r="B40" s="14">
        <v>35431</v>
      </c>
      <c r="C40" s="5">
        <f t="shared" si="0"/>
        <v>18.087464847791551</v>
      </c>
      <c r="D40" s="6">
        <v>71661546.292613491</v>
      </c>
      <c r="E40" s="4">
        <v>51.653582142816298</v>
      </c>
      <c r="F40" s="4">
        <v>419.24879518072299</v>
      </c>
      <c r="G40" s="3">
        <v>6.5824613765040743E-2</v>
      </c>
      <c r="H40" s="3">
        <v>6.1176094144416202E-2</v>
      </c>
      <c r="J40" s="7"/>
      <c r="M40" s="10"/>
      <c r="N40" s="10"/>
      <c r="O40" s="10"/>
      <c r="Q40" s="10"/>
      <c r="V40" s="12"/>
      <c r="W40" s="12"/>
    </row>
    <row r="41" spans="2:31" x14ac:dyDescent="0.25">
      <c r="B41" s="14">
        <v>35796</v>
      </c>
      <c r="C41" s="5">
        <f t="shared" si="0"/>
        <v>18.129801657569775</v>
      </c>
      <c r="D41" s="6">
        <v>74760606.830738991</v>
      </c>
      <c r="E41" s="4">
        <v>54.845563846580603</v>
      </c>
      <c r="F41" s="4">
        <v>460.31971887550202</v>
      </c>
      <c r="G41" s="3">
        <v>5.649445828851319E-2</v>
      </c>
      <c r="H41" s="3">
        <v>6.4120480485089795E-2</v>
      </c>
      <c r="J41" s="7"/>
      <c r="M41" s="10"/>
      <c r="N41" s="10"/>
      <c r="O41" s="10"/>
      <c r="Q41" s="10"/>
      <c r="V41" s="12"/>
      <c r="W41" s="12"/>
    </row>
    <row r="42" spans="2:31" x14ac:dyDescent="0.25">
      <c r="B42" s="14">
        <v>36161</v>
      </c>
      <c r="C42" s="5">
        <f t="shared" si="0"/>
        <v>18.125672181335869</v>
      </c>
      <c r="D42" s="6">
        <v>74452521.235475093</v>
      </c>
      <c r="E42" s="4">
        <v>57.2478382062287</v>
      </c>
      <c r="F42" s="4">
        <v>508.897250996016</v>
      </c>
      <c r="G42" s="3">
        <v>4.1840275094214362E-2</v>
      </c>
      <c r="H42" s="3">
        <v>0.101408630986246</v>
      </c>
      <c r="J42" s="7"/>
      <c r="M42" s="10"/>
      <c r="N42" s="10"/>
      <c r="O42" s="10"/>
      <c r="Q42" s="10"/>
      <c r="V42" s="12"/>
      <c r="W42" s="12"/>
    </row>
    <row r="43" spans="2:31" x14ac:dyDescent="0.25">
      <c r="B43" s="14">
        <v>36526</v>
      </c>
      <c r="C43" s="5">
        <f t="shared" si="0"/>
        <v>18.177571207213436</v>
      </c>
      <c r="D43" s="6">
        <v>78418561.193229303</v>
      </c>
      <c r="E43" s="4">
        <v>58.735489608471099</v>
      </c>
      <c r="F43" s="4">
        <v>538.87112903225795</v>
      </c>
      <c r="G43" s="3">
        <v>3.3102246323639693E-2</v>
      </c>
      <c r="H43" s="3">
        <v>9.6684350558637999E-2</v>
      </c>
      <c r="J43" s="7"/>
      <c r="M43" s="10"/>
      <c r="N43" s="10"/>
      <c r="O43" s="10"/>
      <c r="Q43" s="10"/>
      <c r="V43" s="12"/>
      <c r="W43" s="12"/>
    </row>
    <row r="44" spans="2:31" x14ac:dyDescent="0.25">
      <c r="B44" s="14">
        <v>36892</v>
      </c>
      <c r="C44" s="5">
        <f t="shared" si="0"/>
        <v>18.210067896552982</v>
      </c>
      <c r="D44" s="6">
        <v>81008763.371237203</v>
      </c>
      <c r="E44" s="4">
        <v>60.288431468961797</v>
      </c>
      <c r="F44" s="4">
        <v>634.42850202429202</v>
      </c>
      <c r="G44" s="3">
        <v>3.6709615580795524E-2</v>
      </c>
      <c r="H44" s="3">
        <v>9.8545289746567302E-2</v>
      </c>
      <c r="J44" s="7"/>
      <c r="M44" s="10"/>
      <c r="N44" s="10"/>
      <c r="O44" s="10"/>
      <c r="Q44" s="10"/>
      <c r="V44" s="12"/>
      <c r="W44" s="12"/>
      <c r="AE44" s="12"/>
    </row>
    <row r="45" spans="2:31" x14ac:dyDescent="0.25">
      <c r="B45" s="14">
        <v>37257</v>
      </c>
      <c r="C45" s="5">
        <f t="shared" si="0"/>
        <v>18.240664708732631</v>
      </c>
      <c r="D45" s="6">
        <v>83525681.777727798</v>
      </c>
      <c r="E45" s="4">
        <v>61.685787485459997</v>
      </c>
      <c r="F45" s="4">
        <v>689.24244979919695</v>
      </c>
      <c r="G45" s="3">
        <v>2.9416666666666664E-2</v>
      </c>
      <c r="H45" s="3">
        <v>9.8012645886287705E-2</v>
      </c>
      <c r="J45" s="7"/>
      <c r="M45" s="10"/>
      <c r="N45" s="10"/>
      <c r="O45" s="10"/>
      <c r="Q45" s="10"/>
      <c r="S45" s="13"/>
      <c r="T45" s="10"/>
      <c r="V45" s="12"/>
      <c r="W45" s="12"/>
      <c r="AE45" s="12"/>
    </row>
    <row r="46" spans="2:31" x14ac:dyDescent="0.25">
      <c r="B46" s="14">
        <v>37622</v>
      </c>
      <c r="C46" s="5">
        <f t="shared" si="0"/>
        <v>18.280760497401996</v>
      </c>
      <c r="D46" s="6">
        <v>86942757.248194307</v>
      </c>
      <c r="E46" s="4">
        <v>63.080800219560999</v>
      </c>
      <c r="F46" s="4">
        <v>691.53556000000003</v>
      </c>
      <c r="G46" s="3">
        <v>2.9083333333333333E-2</v>
      </c>
      <c r="H46" s="3">
        <v>9.5376539132979901E-2</v>
      </c>
      <c r="J46" s="7"/>
      <c r="M46" s="10"/>
      <c r="N46" s="10"/>
      <c r="O46" s="10"/>
      <c r="P46" s="10"/>
      <c r="Q46" s="10"/>
      <c r="R46" s="10"/>
      <c r="S46" s="13"/>
      <c r="T46" s="10"/>
      <c r="V46" s="12"/>
      <c r="W46" s="12"/>
      <c r="X46" s="12"/>
      <c r="AE46" s="12"/>
    </row>
    <row r="47" spans="2:31" x14ac:dyDescent="0.25">
      <c r="B47" s="14">
        <v>37987</v>
      </c>
      <c r="C47" s="5">
        <f t="shared" si="0"/>
        <v>18.350375545918112</v>
      </c>
      <c r="D47" s="6">
        <v>93210929.856484905</v>
      </c>
      <c r="E47" s="4">
        <v>63.545588260405303</v>
      </c>
      <c r="F47" s="4">
        <v>609.54996031745998</v>
      </c>
      <c r="G47" s="3">
        <v>2.5333333333333333E-2</v>
      </c>
      <c r="H47" s="3">
        <v>0.10006861399534001</v>
      </c>
      <c r="J47" s="7"/>
      <c r="M47" s="10"/>
      <c r="N47" s="10"/>
      <c r="O47" s="10"/>
      <c r="P47" s="10"/>
      <c r="Q47" s="10"/>
      <c r="R47" s="10"/>
      <c r="S47" s="13"/>
      <c r="T47" s="10"/>
      <c r="V47" s="12"/>
      <c r="W47" s="12"/>
      <c r="X47" s="12"/>
      <c r="AE47" s="12"/>
    </row>
    <row r="48" spans="2:31" x14ac:dyDescent="0.25">
      <c r="B48" s="14">
        <v>38353</v>
      </c>
      <c r="C48" s="5">
        <f t="shared" si="0"/>
        <v>18.40621537876828</v>
      </c>
      <c r="D48" s="6">
        <v>98563875.555807501</v>
      </c>
      <c r="E48" s="4">
        <v>64.734140198592499</v>
      </c>
      <c r="F48" s="4">
        <v>559.86277777777798</v>
      </c>
      <c r="G48" s="3">
        <v>2.9333333333333336E-2</v>
      </c>
      <c r="H48" s="3">
        <v>9.2384783862618197E-2</v>
      </c>
      <c r="J48" s="7"/>
      <c r="M48" s="10"/>
      <c r="N48" s="10"/>
      <c r="O48" s="10"/>
      <c r="P48" s="10"/>
      <c r="Q48" s="10"/>
      <c r="R48" s="10"/>
      <c r="S48" s="13"/>
      <c r="T48" s="10"/>
      <c r="V48" s="12"/>
      <c r="W48" s="12"/>
      <c r="X48" s="12"/>
      <c r="AE48" s="12"/>
    </row>
    <row r="49" spans="1:31" x14ac:dyDescent="0.25">
      <c r="B49" s="14">
        <v>38718</v>
      </c>
      <c r="C49" s="5">
        <f t="shared" si="0"/>
        <v>18.467472048735896</v>
      </c>
      <c r="D49" s="6">
        <v>104790329.38532899</v>
      </c>
      <c r="E49" s="4">
        <v>66.5722091133661</v>
      </c>
      <c r="F49" s="4">
        <v>530.26305220883603</v>
      </c>
      <c r="G49" s="3">
        <v>2.983333333333333E-2</v>
      </c>
      <c r="H49" s="3">
        <v>7.8041564197111904E-2</v>
      </c>
      <c r="J49" s="7"/>
      <c r="M49" s="10"/>
      <c r="N49" s="10"/>
      <c r="O49" s="10"/>
      <c r="P49" s="10"/>
      <c r="Q49" s="10"/>
      <c r="R49" s="10"/>
      <c r="S49" s="13"/>
      <c r="T49" s="10"/>
      <c r="V49" s="12"/>
      <c r="W49" s="12"/>
      <c r="X49" s="12"/>
      <c r="AD49" s="11"/>
      <c r="AE49" s="12"/>
    </row>
    <row r="50" spans="1:31" x14ac:dyDescent="0.25">
      <c r="B50" s="14">
        <v>39083</v>
      </c>
      <c r="C50" s="5">
        <f t="shared" si="0"/>
        <v>18.515360134760638</v>
      </c>
      <c r="D50" s="6">
        <v>109930635.09004501</v>
      </c>
      <c r="E50" s="4">
        <v>69.304923689993402</v>
      </c>
      <c r="F50" s="4">
        <v>522.69068825910904</v>
      </c>
      <c r="G50" s="3">
        <v>3.1833333333333332E-2</v>
      </c>
      <c r="H50" s="3">
        <v>7.1354794628703394E-2</v>
      </c>
      <c r="J50" s="7"/>
      <c r="M50" s="10"/>
      <c r="N50" s="10"/>
      <c r="O50" s="10"/>
      <c r="P50" s="10"/>
      <c r="Q50" s="10"/>
      <c r="R50" s="10"/>
      <c r="S50" s="13"/>
      <c r="T50" s="10"/>
      <c r="V50" s="12"/>
      <c r="W50" s="12"/>
      <c r="X50" s="12"/>
      <c r="AD50" s="12"/>
      <c r="AE50" s="12"/>
    </row>
    <row r="51" spans="1:31" x14ac:dyDescent="0.25">
      <c r="B51" s="14">
        <v>39448</v>
      </c>
      <c r="C51" s="5">
        <f t="shared" si="0"/>
        <v>18.550046840137085</v>
      </c>
      <c r="D51" s="6">
        <v>113810670.44291499</v>
      </c>
      <c r="E51" s="4">
        <v>74.182203204834394</v>
      </c>
      <c r="F51" s="4">
        <v>521.78956000000005</v>
      </c>
      <c r="G51" s="3">
        <v>4.583333333333333E-2</v>
      </c>
      <c r="H51" s="3">
        <v>7.7972593253870195E-2</v>
      </c>
      <c r="J51" s="7"/>
      <c r="M51" s="10"/>
      <c r="N51" s="10"/>
      <c r="O51" s="10"/>
      <c r="P51" s="10"/>
      <c r="Q51" s="10"/>
      <c r="R51" s="10"/>
      <c r="S51" s="13"/>
      <c r="T51" s="10"/>
      <c r="V51" s="12"/>
      <c r="W51" s="12"/>
      <c r="X51" s="12"/>
      <c r="AD51" s="12"/>
      <c r="AE51" s="12"/>
    </row>
    <row r="52" spans="1:31" x14ac:dyDescent="0.25">
      <c r="B52" s="14">
        <v>39814</v>
      </c>
      <c r="C52" s="5">
        <f t="shared" si="0"/>
        <v>18.534280812480574</v>
      </c>
      <c r="D52" s="6">
        <v>112030399.04548399</v>
      </c>
      <c r="E52" s="4">
        <v>77.596167856526506</v>
      </c>
      <c r="F52" s="4">
        <v>559.66732000000002</v>
      </c>
      <c r="G52" s="3">
        <v>2.4750000000000005E-2</v>
      </c>
      <c r="H52" s="3">
        <v>9.68852610434629E-2</v>
      </c>
      <c r="J52" s="7"/>
      <c r="M52" s="10"/>
      <c r="N52" s="10"/>
      <c r="O52" s="10"/>
      <c r="P52" s="10"/>
      <c r="Q52" s="10"/>
      <c r="R52" s="10"/>
      <c r="S52" s="13"/>
      <c r="T52" s="10"/>
      <c r="V52" s="12"/>
      <c r="W52" s="12"/>
      <c r="X52" s="12"/>
      <c r="AD52" s="12"/>
      <c r="AE52" s="12"/>
    </row>
    <row r="53" spans="1:31" x14ac:dyDescent="0.25">
      <c r="B53" s="14">
        <v>40179</v>
      </c>
      <c r="C53" s="5">
        <f t="shared" si="0"/>
        <v>18.591078613545584</v>
      </c>
      <c r="D53" s="6">
        <v>118577654.19088501</v>
      </c>
      <c r="E53" s="4">
        <v>77.951731884819097</v>
      </c>
      <c r="F53" s="4">
        <v>510.37664000000001</v>
      </c>
      <c r="G53" s="3">
        <v>3.1416666666666669E-2</v>
      </c>
      <c r="H53" s="3">
        <v>8.29446121830439E-2</v>
      </c>
      <c r="J53" s="7"/>
      <c r="M53" s="10"/>
      <c r="N53" s="10"/>
      <c r="O53" s="10"/>
      <c r="P53" s="10"/>
      <c r="Q53" s="10"/>
      <c r="R53" s="10"/>
      <c r="S53" s="13"/>
      <c r="T53" s="10"/>
      <c r="V53" s="12"/>
      <c r="W53" s="12"/>
      <c r="X53" s="12"/>
      <c r="AD53" s="12"/>
      <c r="AE53" s="12"/>
    </row>
    <row r="54" spans="1:31" x14ac:dyDescent="0.25">
      <c r="B54" s="14">
        <v>40544</v>
      </c>
      <c r="C54" s="5">
        <f t="shared" si="0"/>
        <v>18.650393378618919</v>
      </c>
      <c r="D54" s="6">
        <v>125823838.38798301</v>
      </c>
      <c r="E54" s="4">
        <v>79.465922745518796</v>
      </c>
      <c r="F54" s="4">
        <v>483.36404761904799</v>
      </c>
      <c r="G54" s="3">
        <v>3.4745833333333337E-2</v>
      </c>
      <c r="H54" s="3">
        <v>7.2993521973493902E-2</v>
      </c>
      <c r="J54" s="7"/>
      <c r="M54" s="10"/>
      <c r="N54" s="10"/>
      <c r="O54" s="10"/>
      <c r="P54" s="10"/>
      <c r="Q54" s="10"/>
      <c r="R54" s="10"/>
      <c r="S54" s="13"/>
      <c r="T54" s="10"/>
      <c r="V54" s="12"/>
      <c r="W54" s="12"/>
      <c r="X54" s="12"/>
      <c r="AD54" s="12"/>
      <c r="AE54" s="12"/>
    </row>
    <row r="55" spans="1:31" x14ac:dyDescent="0.25">
      <c r="B55" s="14">
        <v>40909</v>
      </c>
      <c r="C55" s="5">
        <f t="shared" si="0"/>
        <v>18.702213500212785</v>
      </c>
      <c r="D55" s="6">
        <v>132515940.28771</v>
      </c>
      <c r="E55" s="4">
        <v>81.663492494473402</v>
      </c>
      <c r="F55" s="4">
        <v>486.74655870445298</v>
      </c>
      <c r="G55" s="3">
        <v>3.0499999999999992E-2</v>
      </c>
      <c r="H55" s="3">
        <v>6.5940282686268101E-2</v>
      </c>
      <c r="J55" s="7"/>
      <c r="M55" s="10"/>
      <c r="N55" s="10"/>
      <c r="O55" s="10"/>
      <c r="P55" s="10"/>
      <c r="Q55" s="10"/>
      <c r="R55" s="10"/>
      <c r="S55" s="13"/>
      <c r="T55" s="10"/>
      <c r="V55" s="12"/>
      <c r="W55" s="12"/>
      <c r="X55" s="12"/>
      <c r="AD55" s="12"/>
      <c r="AE55" s="12"/>
    </row>
    <row r="56" spans="1:31" x14ac:dyDescent="0.25">
      <c r="B56" s="14">
        <v>41275</v>
      </c>
      <c r="C56" s="5">
        <f t="shared" si="0"/>
        <v>18.741866853399841</v>
      </c>
      <c r="D56" s="6">
        <v>137876215.76806998</v>
      </c>
      <c r="E56" s="4">
        <v>83.622014988525507</v>
      </c>
      <c r="F56" s="4">
        <v>494.99516129032298</v>
      </c>
      <c r="G56" s="3">
        <v>2.8833333333333332E-2</v>
      </c>
      <c r="H56" s="3">
        <v>6.0814441832680498E-2</v>
      </c>
      <c r="J56" s="7"/>
      <c r="M56" s="10"/>
      <c r="N56" s="10"/>
      <c r="O56" s="10"/>
      <c r="P56" s="10"/>
      <c r="Q56" s="10"/>
      <c r="R56" s="10"/>
      <c r="S56" s="13"/>
      <c r="T56" s="10"/>
      <c r="V56" s="12"/>
      <c r="W56" s="12"/>
      <c r="X56" s="12"/>
      <c r="AD56" s="12"/>
      <c r="AE56" s="12"/>
    </row>
    <row r="57" spans="1:31" x14ac:dyDescent="0.25">
      <c r="B57" s="14">
        <v>41640</v>
      </c>
      <c r="C57" s="5">
        <f t="shared" si="0"/>
        <v>18.759379996960849</v>
      </c>
      <c r="D57" s="6">
        <v>140312129.72422001</v>
      </c>
      <c r="E57" s="4">
        <v>87.246744668546199</v>
      </c>
      <c r="F57" s="4">
        <v>570.00590361445802</v>
      </c>
      <c r="G57" s="3">
        <v>3.0291666666666668E-2</v>
      </c>
      <c r="H57" s="3">
        <v>6.4941071517935406E-2</v>
      </c>
      <c r="J57" s="7"/>
      <c r="M57" s="10"/>
      <c r="N57" s="10"/>
      <c r="O57" s="10"/>
      <c r="P57" s="10"/>
      <c r="Q57" s="10"/>
      <c r="R57" s="10"/>
      <c r="S57" s="13"/>
      <c r="T57" s="10"/>
      <c r="V57" s="12"/>
      <c r="W57" s="12"/>
      <c r="X57" s="12"/>
      <c r="AD57" s="12"/>
      <c r="AE57" s="12"/>
    </row>
    <row r="58" spans="1:31" x14ac:dyDescent="0.25">
      <c r="B58" s="14">
        <v>42005</v>
      </c>
      <c r="C58" s="5">
        <f t="shared" si="0"/>
        <v>18.782156306674892</v>
      </c>
      <c r="D58" s="6">
        <v>143544594.31648999</v>
      </c>
      <c r="E58" s="4">
        <v>91.770755509607895</v>
      </c>
      <c r="F58" s="4">
        <v>654.24900000000002</v>
      </c>
      <c r="G58" s="3">
        <v>3.241666666666667E-2</v>
      </c>
      <c r="H58" s="3">
        <v>6.3269774472908394E-2</v>
      </c>
      <c r="J58" s="7"/>
      <c r="M58" s="10"/>
      <c r="N58" s="10"/>
      <c r="O58" s="10"/>
      <c r="P58" s="10"/>
      <c r="AD58" s="12"/>
      <c r="AE58" s="12"/>
    </row>
    <row r="59" spans="1:31" x14ac:dyDescent="0.25">
      <c r="B59" s="14">
        <v>42370</v>
      </c>
      <c r="C59" s="5">
        <f t="shared" si="0"/>
        <v>18.799122457016974</v>
      </c>
      <c r="D59" s="6">
        <v>146000770.49431002</v>
      </c>
      <c r="E59" s="4">
        <v>95.586000724102206</v>
      </c>
      <c r="F59" s="4">
        <v>676.83242063492003</v>
      </c>
      <c r="G59" s="3">
        <v>3.1583333333333331E-2</v>
      </c>
      <c r="H59" s="3">
        <v>6.6841960886177401E-2</v>
      </c>
      <c r="J59" s="7"/>
      <c r="M59" s="10"/>
      <c r="N59" s="10"/>
      <c r="O59" s="10"/>
      <c r="P59" s="10"/>
      <c r="AD59" s="12"/>
      <c r="AE59" s="12"/>
    </row>
    <row r="60" spans="1:31" x14ac:dyDescent="0.25">
      <c r="B60" s="14">
        <v>42736</v>
      </c>
      <c r="C60" s="5">
        <f t="shared" si="0"/>
        <v>18.810898295928492</v>
      </c>
      <c r="D60" s="6">
        <v>147730214.89274999</v>
      </c>
      <c r="E60" s="4">
        <v>98.0059225699206</v>
      </c>
      <c r="F60" s="4">
        <v>649.32878542510002</v>
      </c>
      <c r="G60" s="3">
        <v>2.775E-2</v>
      </c>
      <c r="H60" s="3">
        <v>6.9628467728780202E-2</v>
      </c>
      <c r="J60" s="7"/>
      <c r="M60" s="10"/>
      <c r="N60" s="10"/>
      <c r="O60" s="10"/>
      <c r="P60" s="10"/>
      <c r="AD60" s="12"/>
      <c r="AE60" s="12"/>
    </row>
    <row r="61" spans="1:31" x14ac:dyDescent="0.25">
      <c r="B61" s="14">
        <v>43101</v>
      </c>
      <c r="C61" s="5">
        <f t="shared" si="0"/>
        <v>18.847363863083974</v>
      </c>
      <c r="D61" s="6">
        <v>153216707.0359</v>
      </c>
      <c r="E61" s="4">
        <v>100</v>
      </c>
      <c r="F61" s="4">
        <v>640.29077235772399</v>
      </c>
      <c r="G61" s="3">
        <v>2.8416666666666666E-2</v>
      </c>
      <c r="H61" s="3">
        <v>7.3756992736435295E-2</v>
      </c>
      <c r="J61" s="7"/>
      <c r="M61" s="10"/>
      <c r="N61" s="10"/>
      <c r="O61" s="10"/>
      <c r="P61" s="10"/>
      <c r="AD61" s="12"/>
      <c r="AE61" s="12"/>
    </row>
    <row r="62" spans="1:31" x14ac:dyDescent="0.25">
      <c r="A62" s="13"/>
      <c r="B62" s="14">
        <v>43466</v>
      </c>
      <c r="C62" s="5">
        <f t="shared" si="0"/>
        <v>18.856739824132742</v>
      </c>
      <c r="D62" s="6">
        <v>154660016.5467</v>
      </c>
      <c r="E62" s="4">
        <v>102.41930081353701</v>
      </c>
      <c r="F62" s="4">
        <v>702.63104838709705</v>
      </c>
      <c r="G62" s="3">
        <v>2.8500000000000001E-2</v>
      </c>
      <c r="H62" s="3">
        <v>7.2222474929899597E-2</v>
      </c>
      <c r="J62" s="7"/>
      <c r="M62" s="10"/>
      <c r="N62" s="10"/>
      <c r="O62" s="10"/>
      <c r="P62" s="10"/>
      <c r="AD62" s="12"/>
      <c r="AE62" s="12"/>
    </row>
    <row r="63" spans="1:31" x14ac:dyDescent="0.25">
      <c r="A63" s="13"/>
      <c r="B63" s="14">
        <v>43831</v>
      </c>
      <c r="C63" s="5">
        <f t="shared" si="0"/>
        <v>18.797292304029245</v>
      </c>
      <c r="D63" s="6">
        <v>145733811.11074999</v>
      </c>
      <c r="E63" s="4">
        <v>105.234558046628</v>
      </c>
      <c r="F63" s="4">
        <v>792.22183266932302</v>
      </c>
      <c r="G63" s="3">
        <v>2.7833333333333331E-2</v>
      </c>
      <c r="H63" s="3">
        <v>0.11264709146887852</v>
      </c>
      <c r="J63" s="7"/>
      <c r="M63" s="10"/>
      <c r="N63" s="10"/>
      <c r="O63" s="10"/>
      <c r="P63" s="10"/>
      <c r="AD63" s="12"/>
      <c r="AE63" s="12"/>
    </row>
    <row r="64" spans="1:31" x14ac:dyDescent="0.25">
      <c r="B64" s="14">
        <v>44197</v>
      </c>
      <c r="E64" s="8">
        <v>108.806205885201</v>
      </c>
      <c r="F64" s="8">
        <v>752.29226347007022</v>
      </c>
      <c r="G64" s="9">
        <v>3.1857142857142862E-2</v>
      </c>
      <c r="H64" s="9">
        <v>9.1429869897922025E-2</v>
      </c>
      <c r="J64" s="7"/>
      <c r="K64" s="13"/>
      <c r="M64" s="10"/>
      <c r="N64" s="10"/>
      <c r="O64" s="10"/>
      <c r="P64" s="10"/>
      <c r="AD64" s="12"/>
      <c r="AE64" s="12"/>
    </row>
    <row r="65" spans="2:31" x14ac:dyDescent="0.25">
      <c r="B65" s="14">
        <v>44562</v>
      </c>
      <c r="E65" s="8">
        <v>112.799037963514</v>
      </c>
      <c r="F65" s="8">
        <v>749.93377706591423</v>
      </c>
      <c r="G65" s="9">
        <v>0.03</v>
      </c>
      <c r="H65" s="9">
        <v>9.0093761309833015E-2</v>
      </c>
      <c r="J65" s="7"/>
      <c r="M65" s="10"/>
      <c r="N65" s="10"/>
      <c r="O65" s="10"/>
      <c r="P65" s="10"/>
      <c r="AD65" s="12"/>
      <c r="AE65" s="12"/>
    </row>
    <row r="66" spans="2:31" x14ac:dyDescent="0.25">
      <c r="B66" s="14">
        <v>44927</v>
      </c>
      <c r="E66" s="8">
        <v>116.614971684236</v>
      </c>
      <c r="F66" s="8">
        <v>747.45289170732792</v>
      </c>
      <c r="G66" s="9">
        <v>0.03</v>
      </c>
      <c r="H66" s="9">
        <v>8.8757652721744018E-2</v>
      </c>
      <c r="J66" s="7"/>
      <c r="M66" s="10"/>
      <c r="N66" s="10"/>
      <c r="O66" s="10"/>
      <c r="P66" s="10"/>
      <c r="AD66" s="12"/>
      <c r="AE66" s="12"/>
    </row>
    <row r="67" spans="2:31" x14ac:dyDescent="0.25">
      <c r="B67" s="14">
        <v>45292</v>
      </c>
      <c r="E67" s="8">
        <v>120.25694119331401</v>
      </c>
      <c r="F67" s="8">
        <v>744.8473952638634</v>
      </c>
      <c r="G67" s="9">
        <v>0.03</v>
      </c>
      <c r="H67" s="9">
        <v>8.7421544133655021E-2</v>
      </c>
      <c r="J67" s="7"/>
      <c r="M67" s="10"/>
      <c r="N67" s="10"/>
      <c r="O67" s="10"/>
      <c r="P67" s="10"/>
      <c r="AD67" s="12"/>
      <c r="AE67" s="12"/>
    </row>
    <row r="68" spans="2:31" x14ac:dyDescent="0.25">
      <c r="B68" s="14">
        <v>45658</v>
      </c>
      <c r="E68" s="8">
        <v>123.871047876061</v>
      </c>
      <c r="F68" s="8">
        <v>742.11504360235881</v>
      </c>
      <c r="G68" s="9">
        <v>0.03</v>
      </c>
      <c r="H68" s="9">
        <v>8.6085435545566011E-2</v>
      </c>
      <c r="J68" s="7"/>
      <c r="M68" s="10"/>
      <c r="N68" s="10"/>
      <c r="O68" s="10"/>
      <c r="P68" s="10"/>
      <c r="AD68" s="12"/>
      <c r="AE68" s="12"/>
    </row>
    <row r="69" spans="2:31" x14ac:dyDescent="0.25">
      <c r="B69" s="14">
        <v>46023</v>
      </c>
      <c r="E69" s="8">
        <v>127.56302599209801</v>
      </c>
      <c r="F69" s="8">
        <v>739.25356016809781</v>
      </c>
      <c r="G69" s="9">
        <v>0.03</v>
      </c>
      <c r="H69" s="9">
        <v>8.4749326957477014E-2</v>
      </c>
      <c r="J69" s="7"/>
      <c r="M69" s="10"/>
      <c r="N69" s="10"/>
      <c r="O69" s="10"/>
      <c r="P69" s="10"/>
      <c r="AD69" s="12"/>
      <c r="AE69" s="12"/>
    </row>
    <row r="70" spans="2:31" x14ac:dyDescent="0.25">
      <c r="B70" s="14">
        <v>46388</v>
      </c>
      <c r="E70" s="8">
        <v>131.37604307339799</v>
      </c>
      <c r="F70" s="8">
        <v>736.26063556079123</v>
      </c>
      <c r="G70" s="9">
        <v>0.03</v>
      </c>
      <c r="H70" s="9">
        <v>8.3413218369388017E-2</v>
      </c>
      <c r="J70" s="7"/>
      <c r="M70" s="10"/>
      <c r="N70" s="10"/>
      <c r="O70" s="10"/>
      <c r="P70" s="10"/>
      <c r="AD70" s="12"/>
      <c r="AE70" s="12"/>
    </row>
    <row r="71" spans="2:31" x14ac:dyDescent="0.25">
      <c r="B71" s="14">
        <v>46753</v>
      </c>
      <c r="E71" s="8">
        <v>135.31805484418001</v>
      </c>
      <c r="F71" s="8">
        <v>733.13392710532185</v>
      </c>
      <c r="G71" s="9">
        <v>0.03</v>
      </c>
      <c r="H71" s="9">
        <v>8.2077109781299007E-2</v>
      </c>
      <c r="J71" s="7"/>
      <c r="M71" s="10"/>
      <c r="N71" s="10"/>
      <c r="O71" s="10"/>
      <c r="P71" s="10"/>
      <c r="AD71" s="12"/>
      <c r="AE71" s="12"/>
    </row>
    <row r="72" spans="2:31" x14ac:dyDescent="0.25">
      <c r="B72" s="14">
        <v>47119</v>
      </c>
      <c r="E72" s="8">
        <v>139.38647961270999</v>
      </c>
      <c r="F72" s="8">
        <v>729.87105841718687</v>
      </c>
      <c r="G72" s="9">
        <v>0.03</v>
      </c>
      <c r="H72" s="9">
        <v>8.074100119321001E-2</v>
      </c>
      <c r="J72" s="7"/>
      <c r="M72" s="10"/>
      <c r="N72" s="10"/>
      <c r="O72" s="10"/>
      <c r="P72" s="10"/>
      <c r="AD72" s="12"/>
      <c r="AE72" s="12"/>
    </row>
    <row r="73" spans="2:31" x14ac:dyDescent="0.25">
      <c r="B73" s="14">
        <v>47484</v>
      </c>
      <c r="E73" s="8">
        <v>143.57946645444201</v>
      </c>
      <c r="F73" s="8">
        <v>726.46961896257881</v>
      </c>
      <c r="G73" s="9">
        <v>0.03</v>
      </c>
      <c r="H73" s="9">
        <v>7.9404892605121014E-2</v>
      </c>
      <c r="J73" s="7"/>
      <c r="M73" s="10"/>
      <c r="N73" s="10"/>
      <c r="O73" s="10"/>
      <c r="P73" s="10"/>
      <c r="AD73" s="12"/>
      <c r="AE73" s="12"/>
    </row>
    <row r="74" spans="2:31" x14ac:dyDescent="0.25">
      <c r="B74" s="14"/>
      <c r="J74" s="7"/>
    </row>
    <row r="75" spans="2:31" x14ac:dyDescent="0.25">
      <c r="B75" s="14"/>
      <c r="J75" s="7"/>
    </row>
    <row r="76" spans="2:31" x14ac:dyDescent="0.25">
      <c r="B76" s="14"/>
    </row>
    <row r="77" spans="2:31" x14ac:dyDescent="0.25">
      <c r="B77" s="14"/>
    </row>
    <row r="78" spans="2:31" x14ac:dyDescent="0.25">
      <c r="B78" s="14"/>
      <c r="R78" s="15"/>
    </row>
    <row r="79" spans="2:31" x14ac:dyDescent="0.25">
      <c r="B79" s="14"/>
    </row>
    <row r="80" spans="2:31" x14ac:dyDescent="0.25">
      <c r="B80" s="14"/>
    </row>
    <row r="81" spans="2:2" x14ac:dyDescent="0.25">
      <c r="B81" s="14"/>
    </row>
    <row r="82" spans="2:2" x14ac:dyDescent="0.25">
      <c r="B82" s="14"/>
    </row>
    <row r="83" spans="2:2" x14ac:dyDescent="0.25">
      <c r="B83" s="1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18"/>
  <sheetViews>
    <sheetView workbookViewId="0">
      <selection activeCell="D39" sqref="D39"/>
    </sheetView>
  </sheetViews>
  <sheetFormatPr baseColWidth="10" defaultRowHeight="15" x14ac:dyDescent="0.25"/>
  <sheetData>
    <row r="3" spans="2:12" x14ac:dyDescent="0.25">
      <c r="B3" s="26"/>
      <c r="C3" s="26">
        <v>2021</v>
      </c>
      <c r="D3" s="26">
        <v>2022</v>
      </c>
      <c r="E3" s="26">
        <v>2023</v>
      </c>
      <c r="F3" s="26">
        <v>2024</v>
      </c>
      <c r="G3" s="26">
        <v>2025</v>
      </c>
      <c r="H3" s="26">
        <v>2026</v>
      </c>
      <c r="I3" s="26">
        <v>2027</v>
      </c>
      <c r="J3" s="26">
        <v>2028</v>
      </c>
      <c r="K3" s="26">
        <v>2029</v>
      </c>
      <c r="L3" s="26">
        <v>2030</v>
      </c>
    </row>
    <row r="4" spans="2:12" x14ac:dyDescent="0.25">
      <c r="B4" s="27" t="s">
        <v>17</v>
      </c>
      <c r="C4" s="17">
        <v>8.9999999926458463E-2</v>
      </c>
      <c r="D4" s="17">
        <v>2.0000000113314487E-2</v>
      </c>
      <c r="E4" s="17">
        <v>2.5000000123436505E-2</v>
      </c>
      <c r="F4" s="17">
        <v>2.500000022579818E-2</v>
      </c>
      <c r="G4" s="17">
        <v>2.499999991188373E-2</v>
      </c>
      <c r="H4" s="17">
        <v>2.999999992549518E-2</v>
      </c>
      <c r="I4" s="17">
        <v>3.0000000055642184E-2</v>
      </c>
      <c r="J4" s="17">
        <v>3.0000000172868857E-2</v>
      </c>
      <c r="K4" s="17">
        <v>3.0000000104896341E-2</v>
      </c>
      <c r="L4" s="17">
        <v>3.0000000010184102E-2</v>
      </c>
    </row>
    <row r="5" spans="2:12" x14ac:dyDescent="0.25">
      <c r="B5" s="27" t="s">
        <v>18</v>
      </c>
      <c r="C5" s="17">
        <v>7.4500000000000011E-2</v>
      </c>
      <c r="D5" s="17">
        <v>3.2999999999999918E-2</v>
      </c>
      <c r="E5" s="17">
        <v>3.0999999999999917E-2</v>
      </c>
      <c r="F5" s="17">
        <v>3.2750000000000057E-2</v>
      </c>
      <c r="G5" s="17">
        <v>3.0000000000000027E-2</v>
      </c>
      <c r="H5" s="17">
        <v>3.1500000000000083E-2</v>
      </c>
      <c r="I5" s="17">
        <v>3.1500000000000083E-2</v>
      </c>
      <c r="J5" s="17">
        <v>3.0999999999999917E-2</v>
      </c>
      <c r="K5" s="17">
        <v>3.0500000000000194E-2</v>
      </c>
      <c r="L5" s="17">
        <v>3.0000000000000027E-2</v>
      </c>
    </row>
    <row r="6" spans="2:12" x14ac:dyDescent="0.25">
      <c r="B6" s="27" t="s">
        <v>19</v>
      </c>
      <c r="C6" s="17">
        <v>9.1720229999999958E-2</v>
      </c>
      <c r="D6" s="17">
        <v>-1.5314770000000144E-2</v>
      </c>
      <c r="E6" s="17">
        <v>5.5959249999999905E-2</v>
      </c>
      <c r="F6" s="17">
        <v>1.5469560000000104E-2</v>
      </c>
      <c r="G6" s="17">
        <v>3.5883899999999969E-2</v>
      </c>
      <c r="H6" s="17">
        <v>2.5431910000000002E-2</v>
      </c>
      <c r="I6" s="17">
        <v>3.1137490000000101E-2</v>
      </c>
      <c r="J6" s="17">
        <v>2.8043239999999914E-2</v>
      </c>
      <c r="K6" s="17">
        <v>2.9662310000000192E-2</v>
      </c>
      <c r="L6" s="17">
        <v>2.8810959999999719E-2</v>
      </c>
    </row>
    <row r="7" spans="2:12" x14ac:dyDescent="0.25">
      <c r="B7" s="27" t="s">
        <v>20</v>
      </c>
      <c r="C7" s="17">
        <v>0.10000000000000009</v>
      </c>
      <c r="D7" s="17">
        <v>2.4999999999999467E-3</v>
      </c>
      <c r="E7" s="17">
        <v>7.5000000000000622E-3</v>
      </c>
      <c r="F7" s="17">
        <v>1.2499999999999956E-2</v>
      </c>
      <c r="G7" s="17">
        <v>1.4999999999999902E-2</v>
      </c>
      <c r="H7" s="17">
        <v>1.4999999999999902E-2</v>
      </c>
      <c r="I7" s="17">
        <v>1.4999999999999902E-2</v>
      </c>
      <c r="J7" s="17">
        <v>1.4999999999999902E-2</v>
      </c>
      <c r="K7" s="17">
        <v>1.4999999999999902E-2</v>
      </c>
      <c r="L7" s="17">
        <v>1.4999999999999902E-2</v>
      </c>
    </row>
    <row r="8" spans="2:12" x14ac:dyDescent="0.25">
      <c r="B8" s="27" t="s">
        <v>21</v>
      </c>
      <c r="C8" s="17">
        <v>9.4999999999999973E-2</v>
      </c>
      <c r="D8" s="17">
        <v>4.4999999999999929E-2</v>
      </c>
      <c r="E8" s="17">
        <v>2.4999999999999911E-2</v>
      </c>
      <c r="F8" s="17">
        <v>1.4999999999999902E-2</v>
      </c>
      <c r="G8" s="17">
        <v>1.4999999999999902E-2</v>
      </c>
      <c r="H8" s="17">
        <v>1.4999999999999902E-2</v>
      </c>
      <c r="I8" s="17">
        <v>1.0000000000000009E-2</v>
      </c>
      <c r="J8" s="17">
        <v>1.0000000000000009E-2</v>
      </c>
      <c r="K8" s="17">
        <v>1.0000000000000009E-2</v>
      </c>
      <c r="L8" s="17">
        <v>1.0000000000000009E-2</v>
      </c>
    </row>
    <row r="9" spans="2:12" x14ac:dyDescent="0.25">
      <c r="B9" s="27" t="s">
        <v>22</v>
      </c>
      <c r="C9" s="17">
        <v>9.8999999999999977E-2</v>
      </c>
      <c r="D9" s="17">
        <v>2.6999999999999913E-2</v>
      </c>
      <c r="E9" s="17">
        <v>2.6000000000000023E-2</v>
      </c>
      <c r="F9" s="17">
        <v>2.6000000000000023E-2</v>
      </c>
      <c r="G9" s="17">
        <v>2.6000000000000023E-2</v>
      </c>
      <c r="H9" s="17">
        <v>2.6000000000000023E-2</v>
      </c>
      <c r="I9" s="17">
        <v>2.4999999999999911E-2</v>
      </c>
      <c r="J9" s="17">
        <v>2.4999999999999911E-2</v>
      </c>
      <c r="K9" s="17">
        <v>2.4999999999999911E-2</v>
      </c>
      <c r="L9" s="17">
        <v>2.5000000000000133E-2</v>
      </c>
    </row>
    <row r="10" spans="2:12" x14ac:dyDescent="0.25">
      <c r="B10" s="27" t="s">
        <v>23</v>
      </c>
      <c r="C10" s="17">
        <v>9.6293333675125492E-2</v>
      </c>
      <c r="D10" s="17">
        <v>3.7389037727574514E-2</v>
      </c>
      <c r="E10" s="17">
        <v>2.4804844337052545E-2</v>
      </c>
      <c r="F10" s="17">
        <v>3.0000000264936988E-2</v>
      </c>
      <c r="G10" s="17">
        <v>3.0000000034295926E-2</v>
      </c>
      <c r="H10" s="17">
        <v>2.9999999844613434E-2</v>
      </c>
      <c r="I10" s="17">
        <v>2.7427958212626447E-2</v>
      </c>
      <c r="J10" s="17">
        <v>2.5000000078660767E-2</v>
      </c>
      <c r="K10" s="17">
        <v>2.4999999884886659E-2</v>
      </c>
      <c r="L10" s="17">
        <v>2.499999987521595E-2</v>
      </c>
    </row>
    <row r="11" spans="2:12" x14ac:dyDescent="0.25">
      <c r="B11" s="27" t="s">
        <v>24</v>
      </c>
      <c r="C11" s="17">
        <v>9.5000000312213118E-2</v>
      </c>
      <c r="D11" s="17">
        <v>3.0000000025066198E-2</v>
      </c>
      <c r="E11" s="17">
        <v>1.4999999491986937E-2</v>
      </c>
      <c r="F11" s="17">
        <v>1.4999999970029654E-2</v>
      </c>
      <c r="G11" s="17">
        <v>2.0000000295274711E-2</v>
      </c>
      <c r="H11" s="17">
        <v>2.0000000081055624E-2</v>
      </c>
      <c r="I11" s="17">
        <v>2.0000000045409472E-2</v>
      </c>
      <c r="J11" s="17">
        <v>1.9999999654977563E-2</v>
      </c>
      <c r="K11" s="17">
        <v>2.0000000381903416E-2</v>
      </c>
      <c r="L11" s="17">
        <v>2.0000000064185341E-2</v>
      </c>
    </row>
    <row r="12" spans="2:12" x14ac:dyDescent="0.25">
      <c r="B12" s="27" t="s">
        <v>25</v>
      </c>
      <c r="C12" s="17">
        <v>9.4999999999999973E-2</v>
      </c>
      <c r="D12" s="17">
        <v>4.4999999999999929E-2</v>
      </c>
      <c r="E12" s="17">
        <v>3.0000000000000027E-2</v>
      </c>
      <c r="F12" s="17">
        <v>3.0000000000000027E-2</v>
      </c>
      <c r="G12" s="17">
        <v>2.9999999999999805E-2</v>
      </c>
      <c r="H12" s="17">
        <v>3.0000000000000249E-2</v>
      </c>
      <c r="I12" s="17">
        <v>3.0000000000000027E-2</v>
      </c>
      <c r="J12" s="17">
        <v>3.0000000000000027E-2</v>
      </c>
      <c r="K12" s="17">
        <v>3.0000000000000027E-2</v>
      </c>
      <c r="L12" s="17">
        <v>3.0000000000000249E-2</v>
      </c>
    </row>
    <row r="13" spans="2:12" x14ac:dyDescent="0.25">
      <c r="B13" s="27" t="s">
        <v>26</v>
      </c>
      <c r="C13" s="17">
        <v>9.4999999999999973E-2</v>
      </c>
      <c r="D13" s="17">
        <v>2.4000000000000021E-2</v>
      </c>
      <c r="E13" s="17">
        <v>3.400000000000003E-2</v>
      </c>
      <c r="F13" s="17">
        <v>3.8000000000000034E-2</v>
      </c>
      <c r="G13" s="17">
        <v>3.400000000000003E-2</v>
      </c>
      <c r="H13" s="17">
        <v>3.2999999999999918E-2</v>
      </c>
      <c r="I13" s="17">
        <v>3.0999999999999917E-2</v>
      </c>
      <c r="J13" s="17">
        <v>3.2000000000000028E-2</v>
      </c>
      <c r="K13" s="17">
        <v>3.0999999999999917E-2</v>
      </c>
      <c r="L13" s="17">
        <v>3.0000000000000027E-2</v>
      </c>
    </row>
    <row r="14" spans="2:12" x14ac:dyDescent="0.25">
      <c r="B14" s="27" t="s">
        <v>27</v>
      </c>
      <c r="C14" s="17">
        <v>9.921818822179973E-2</v>
      </c>
      <c r="D14" s="17">
        <v>2.8519475911669367E-2</v>
      </c>
      <c r="E14" s="17">
        <v>3.0925671591997883E-2</v>
      </c>
      <c r="F14" s="17">
        <v>2.8954568872658237E-2</v>
      </c>
      <c r="G14" s="17">
        <v>2.8959937891487764E-2</v>
      </c>
      <c r="H14" s="17">
        <v>2.798287813080047E-2</v>
      </c>
      <c r="I14" s="17">
        <v>2.8010860950309135E-2</v>
      </c>
      <c r="J14" s="17">
        <v>2.8038872125876413E-2</v>
      </c>
      <c r="K14" s="17">
        <v>2.8066910859466887E-2</v>
      </c>
      <c r="L14" s="17">
        <v>2.8094977318844139E-2</v>
      </c>
    </row>
    <row r="15" spans="2:12" x14ac:dyDescent="0.25">
      <c r="B15" s="27" t="s">
        <v>28</v>
      </c>
      <c r="C15" s="17">
        <v>0.10000000000000009</v>
      </c>
      <c r="D15" s="17">
        <v>2.6999999999999913E-2</v>
      </c>
      <c r="E15" s="17">
        <v>2.0000000000000018E-2</v>
      </c>
      <c r="F15" s="17">
        <v>2.0000000000000018E-2</v>
      </c>
      <c r="G15" s="17">
        <v>2.0000000000000018E-2</v>
      </c>
      <c r="H15" s="17">
        <v>2.200000000000002E-2</v>
      </c>
      <c r="I15" s="17">
        <v>2.200000000000002E-2</v>
      </c>
      <c r="J15" s="17">
        <v>2.200000000000002E-2</v>
      </c>
      <c r="K15" s="17">
        <v>2.200000000000002E-2</v>
      </c>
      <c r="L15" s="17">
        <v>2.200000000000002E-2</v>
      </c>
    </row>
    <row r="16" spans="2:12" x14ac:dyDescent="0.25">
      <c r="B16" s="27" t="s">
        <v>29</v>
      </c>
      <c r="C16" s="17">
        <v>8.0000000000027605E-2</v>
      </c>
      <c r="D16" s="17">
        <v>3.5000000000003251E-2</v>
      </c>
      <c r="E16" s="17">
        <v>1.9999999999999796E-2</v>
      </c>
      <c r="F16" s="17">
        <v>2.0000000000000906E-2</v>
      </c>
      <c r="G16" s="17">
        <v>1.9999999999998908E-2</v>
      </c>
      <c r="H16" s="17">
        <v>2.0000000000002016E-2</v>
      </c>
      <c r="I16" s="17">
        <v>1.499999999999635E-2</v>
      </c>
      <c r="J16" s="17">
        <v>1.5000000000001235E-2</v>
      </c>
      <c r="K16" s="17">
        <v>1.499999999999746E-2</v>
      </c>
      <c r="L16" s="17">
        <v>1.5000000000003233E-2</v>
      </c>
    </row>
    <row r="17" spans="2:12" x14ac:dyDescent="0.25">
      <c r="B17" s="27" t="s">
        <v>30</v>
      </c>
      <c r="C17" s="17">
        <f>AVERAGE(C4:C16)</f>
        <v>9.3133211702740346E-2</v>
      </c>
      <c r="D17" s="17">
        <f t="shared" ref="D17:L17" si="0">AVERAGE(D4:D16)</f>
        <v>2.6084134136740558E-2</v>
      </c>
      <c r="E17" s="17">
        <f t="shared" si="0"/>
        <v>2.6553058888036427E-2</v>
      </c>
      <c r="F17" s="17">
        <f t="shared" si="0"/>
        <v>2.3744163794878776E-2</v>
      </c>
      <c r="G17" s="17">
        <f t="shared" si="0"/>
        <v>2.537260293330313E-2</v>
      </c>
      <c r="H17" s="17">
        <f t="shared" si="0"/>
        <v>2.507036830630514E-2</v>
      </c>
      <c r="I17" s="17">
        <f t="shared" si="0"/>
        <v>2.4313562251075657E-2</v>
      </c>
      <c r="J17" s="17">
        <f t="shared" si="0"/>
        <v>2.3929393233260352E-2</v>
      </c>
      <c r="K17" s="17">
        <f t="shared" si="0"/>
        <v>2.3940709325473149E-2</v>
      </c>
      <c r="L17" s="17">
        <f t="shared" si="0"/>
        <v>2.3761995174494836E-2</v>
      </c>
    </row>
    <row r="18" spans="2:12" x14ac:dyDescent="0.25">
      <c r="B18" s="28" t="s">
        <v>31</v>
      </c>
      <c r="C18" s="29">
        <f>MEDIAN(C4:C16)</f>
        <v>9.4999999999999973E-2</v>
      </c>
      <c r="D18" s="29">
        <f t="shared" ref="D18:L18" si="1">MEDIAN(D4:D16)</f>
        <v>2.8519475911669367E-2</v>
      </c>
      <c r="E18" s="29">
        <f t="shared" si="1"/>
        <v>2.5000000123436505E-2</v>
      </c>
      <c r="F18" s="29">
        <f t="shared" si="1"/>
        <v>2.500000022579818E-2</v>
      </c>
      <c r="G18" s="29">
        <f t="shared" si="1"/>
        <v>2.6000000000000023E-2</v>
      </c>
      <c r="H18" s="29">
        <f t="shared" si="1"/>
        <v>2.6000000000000023E-2</v>
      </c>
      <c r="I18" s="29">
        <f t="shared" si="1"/>
        <v>2.7427958212626447E-2</v>
      </c>
      <c r="J18" s="29">
        <f t="shared" si="1"/>
        <v>2.5000000078660767E-2</v>
      </c>
      <c r="K18" s="29">
        <f t="shared" si="1"/>
        <v>2.4999999999999911E-2</v>
      </c>
      <c r="L18" s="29">
        <f t="shared" si="1"/>
        <v>2.5000000000000133E-2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O54"/>
  <sheetViews>
    <sheetView zoomScale="85" zoomScaleNormal="85" workbookViewId="0">
      <selection activeCell="G37" sqref="G37"/>
    </sheetView>
  </sheetViews>
  <sheetFormatPr baseColWidth="10" defaultColWidth="11.42578125" defaultRowHeight="15" x14ac:dyDescent="0.25"/>
  <cols>
    <col min="3" max="3" width="14.42578125" bestFit="1" customWidth="1"/>
    <col min="4" max="7" width="13.140625" bestFit="1" customWidth="1"/>
    <col min="18" max="18" width="13.5703125" bestFit="1" customWidth="1"/>
    <col min="19" max="19" width="15.140625" customWidth="1"/>
    <col min="24" max="28" width="15.7109375" customWidth="1"/>
  </cols>
  <sheetData>
    <row r="3" spans="2:7" ht="45" x14ac:dyDescent="0.25">
      <c r="B3" s="25" t="s">
        <v>8</v>
      </c>
      <c r="C3" s="25" t="s">
        <v>9</v>
      </c>
      <c r="D3" s="21" t="s">
        <v>10</v>
      </c>
      <c r="E3" s="21" t="s">
        <v>11</v>
      </c>
      <c r="F3" s="21" t="s">
        <v>12</v>
      </c>
      <c r="G3" s="21" t="s">
        <v>11</v>
      </c>
    </row>
    <row r="4" spans="2:7" x14ac:dyDescent="0.25">
      <c r="B4" s="19">
        <v>2003</v>
      </c>
      <c r="C4" s="20">
        <v>86942757.248194307</v>
      </c>
      <c r="D4" s="20">
        <v>91396497.13270174</v>
      </c>
      <c r="E4" s="17"/>
      <c r="F4" s="20">
        <v>86427589.949725986</v>
      </c>
      <c r="G4" s="17"/>
    </row>
    <row r="5" spans="2:7" x14ac:dyDescent="0.25">
      <c r="B5" s="16">
        <v>2004</v>
      </c>
      <c r="C5" s="18">
        <v>93210929.856484905</v>
      </c>
      <c r="D5" s="18">
        <v>98519123.938417956</v>
      </c>
      <c r="E5" s="17">
        <f>+D5/D4-1</f>
        <v>7.7931069889632942E-2</v>
      </c>
      <c r="F5" s="18">
        <v>91761924.507851988</v>
      </c>
      <c r="G5" s="17">
        <f>+F5/F4-1</f>
        <v>6.1720274292375032E-2</v>
      </c>
    </row>
    <row r="6" spans="2:7" x14ac:dyDescent="0.25">
      <c r="B6" s="16">
        <v>2005</v>
      </c>
      <c r="C6" s="18">
        <v>98563875.555807501</v>
      </c>
      <c r="D6" s="18">
        <v>97780475.287042081</v>
      </c>
      <c r="E6" s="17">
        <f t="shared" ref="E6:G31" si="0">+D6/D5-1</f>
        <v>-7.4975154248995146E-3</v>
      </c>
      <c r="F6" s="18">
        <v>95770180.053164393</v>
      </c>
      <c r="G6" s="17">
        <f t="shared" si="0"/>
        <v>4.3681031831120931E-2</v>
      </c>
    </row>
    <row r="7" spans="2:7" x14ac:dyDescent="0.25">
      <c r="B7" s="16">
        <v>2006</v>
      </c>
      <c r="C7" s="18">
        <v>104790329.38532899</v>
      </c>
      <c r="D7" s="18">
        <v>107326826.49162304</v>
      </c>
      <c r="E7" s="17">
        <f t="shared" si="0"/>
        <v>9.763044387498554E-2</v>
      </c>
      <c r="F7" s="18">
        <v>101059167.14144619</v>
      </c>
      <c r="G7" s="17">
        <f t="shared" si="0"/>
        <v>5.5225823793437101E-2</v>
      </c>
    </row>
    <row r="8" spans="2:7" x14ac:dyDescent="0.25">
      <c r="B8" s="16">
        <v>2007</v>
      </c>
      <c r="C8" s="18">
        <v>109930635.09004501</v>
      </c>
      <c r="D8" s="18">
        <v>112185142.04383896</v>
      </c>
      <c r="E8" s="17">
        <f t="shared" si="0"/>
        <v>4.5266553675609833E-2</v>
      </c>
      <c r="F8" s="18">
        <v>106370102.37362459</v>
      </c>
      <c r="G8" s="17">
        <f t="shared" si="0"/>
        <v>5.2552731062438074E-2</v>
      </c>
    </row>
    <row r="9" spans="2:7" x14ac:dyDescent="0.25">
      <c r="B9" s="16">
        <v>2008</v>
      </c>
      <c r="C9" s="18">
        <v>113810670.44291499</v>
      </c>
      <c r="D9" s="18">
        <v>112098657.07556896</v>
      </c>
      <c r="E9" s="17">
        <f t="shared" si="0"/>
        <v>-7.7091285614461214E-4</v>
      </c>
      <c r="F9" s="18">
        <v>112403590.94175678</v>
      </c>
      <c r="G9" s="17">
        <f t="shared" si="0"/>
        <v>5.6721657998782371E-2</v>
      </c>
    </row>
    <row r="10" spans="2:7" x14ac:dyDescent="0.25">
      <c r="B10" s="16">
        <v>2009</v>
      </c>
      <c r="C10" s="18">
        <v>112030399.04548399</v>
      </c>
      <c r="D10" s="18">
        <v>115725913.60716836</v>
      </c>
      <c r="E10" s="17">
        <f t="shared" si="0"/>
        <v>3.2357716195959174E-2</v>
      </c>
      <c r="F10" s="18">
        <v>115571235.43061924</v>
      </c>
      <c r="G10" s="17">
        <f t="shared" si="0"/>
        <v>2.8180990147403717E-2</v>
      </c>
    </row>
    <row r="11" spans="2:7" x14ac:dyDescent="0.25">
      <c r="B11" s="16">
        <v>2010</v>
      </c>
      <c r="C11" s="18">
        <v>118577654.19088501</v>
      </c>
      <c r="D11" s="18">
        <v>123200845.61403416</v>
      </c>
      <c r="E11" s="17">
        <f t="shared" si="0"/>
        <v>6.4591687150031607E-2</v>
      </c>
      <c r="F11" s="18">
        <v>119716386.95615238</v>
      </c>
      <c r="G11" s="17">
        <f t="shared" si="0"/>
        <v>3.5866636798406404E-2</v>
      </c>
    </row>
    <row r="12" spans="2:7" x14ac:dyDescent="0.25">
      <c r="B12" s="16">
        <v>2011</v>
      </c>
      <c r="C12" s="18">
        <v>125823838.38798301</v>
      </c>
      <c r="D12" s="18">
        <v>122786976.83278346</v>
      </c>
      <c r="E12" s="17">
        <f t="shared" si="0"/>
        <v>-3.3593014657324893E-3</v>
      </c>
      <c r="F12" s="18">
        <v>122822695.4612561</v>
      </c>
      <c r="G12" s="17">
        <f t="shared" si="0"/>
        <v>2.5947228980786496E-2</v>
      </c>
    </row>
    <row r="13" spans="2:7" x14ac:dyDescent="0.25">
      <c r="B13" s="16">
        <v>2012</v>
      </c>
      <c r="C13" s="18">
        <v>132515940.28771</v>
      </c>
      <c r="D13" s="18">
        <v>123935789.64009579</v>
      </c>
      <c r="E13" s="17">
        <f t="shared" si="0"/>
        <v>9.3561453905395275E-3</v>
      </c>
      <c r="F13" s="18">
        <v>127094769.60823272</v>
      </c>
      <c r="G13" s="17">
        <f t="shared" si="0"/>
        <v>3.4782449049282071E-2</v>
      </c>
    </row>
    <row r="14" spans="2:7" x14ac:dyDescent="0.25">
      <c r="B14" s="16">
        <v>2013</v>
      </c>
      <c r="C14" s="18">
        <v>137876215.76806998</v>
      </c>
      <c r="D14" s="18">
        <v>137022114.62232009</v>
      </c>
      <c r="E14" s="17">
        <f t="shared" si="0"/>
        <v>0.10558955585167462</v>
      </c>
      <c r="F14" s="18">
        <v>130416263.53908727</v>
      </c>
      <c r="G14" s="17">
        <f t="shared" si="0"/>
        <v>2.6133993877899053E-2</v>
      </c>
    </row>
    <row r="15" spans="2:7" x14ac:dyDescent="0.25">
      <c r="B15" s="16">
        <v>2014</v>
      </c>
      <c r="C15" s="18">
        <v>140312129.72422001</v>
      </c>
      <c r="D15" s="18">
        <v>140734725.01781479</v>
      </c>
      <c r="E15" s="17">
        <f t="shared" si="0"/>
        <v>2.7094972265812256E-2</v>
      </c>
      <c r="F15" s="18">
        <v>132405719.63184242</v>
      </c>
      <c r="G15" s="17">
        <f t="shared" si="0"/>
        <v>1.5254662560999499E-2</v>
      </c>
    </row>
    <row r="16" spans="2:7" x14ac:dyDescent="0.25">
      <c r="B16" s="16">
        <v>2015</v>
      </c>
      <c r="C16" s="18">
        <v>143544594.31648999</v>
      </c>
      <c r="D16" s="18">
        <v>144460992.88392565</v>
      </c>
      <c r="E16" s="17">
        <f t="shared" si="0"/>
        <v>2.6477245510226233E-2</v>
      </c>
      <c r="F16" s="18">
        <v>137115253.08074895</v>
      </c>
      <c r="G16" s="17">
        <f t="shared" si="0"/>
        <v>3.5568957761050735E-2</v>
      </c>
    </row>
    <row r="17" spans="2:7" x14ac:dyDescent="0.25">
      <c r="B17" s="16">
        <v>2016</v>
      </c>
      <c r="C17" s="18">
        <v>146000770.49431002</v>
      </c>
      <c r="D17" s="18">
        <v>145826442.29512885</v>
      </c>
      <c r="E17" s="17">
        <f t="shared" si="0"/>
        <v>9.4520284261119247E-3</v>
      </c>
      <c r="F17" s="18">
        <v>142562650.1183221</v>
      </c>
      <c r="G17" s="17">
        <f t="shared" si="0"/>
        <v>3.9728599956454946E-2</v>
      </c>
    </row>
    <row r="18" spans="2:7" x14ac:dyDescent="0.25">
      <c r="B18" s="16">
        <v>2017</v>
      </c>
      <c r="C18" s="18">
        <v>147730214.89274999</v>
      </c>
      <c r="D18" s="18">
        <v>149989813.75483504</v>
      </c>
      <c r="E18" s="17">
        <f t="shared" si="0"/>
        <v>2.8550181943547637E-2</v>
      </c>
      <c r="F18" s="18">
        <v>146677657.99103665</v>
      </c>
      <c r="G18" s="17">
        <f t="shared" si="0"/>
        <v>2.8864557928035328E-2</v>
      </c>
    </row>
    <row r="19" spans="2:7" x14ac:dyDescent="0.25">
      <c r="B19" s="16">
        <v>2018</v>
      </c>
      <c r="C19" s="18">
        <v>153216707.0359</v>
      </c>
      <c r="D19" s="18">
        <v>151222560.35732219</v>
      </c>
      <c r="E19" s="17">
        <f t="shared" si="0"/>
        <v>8.2188688126656473E-3</v>
      </c>
      <c r="F19" s="18">
        <v>151635622.60232696</v>
      </c>
      <c r="G19" s="17">
        <f t="shared" si="0"/>
        <v>3.3801771034503991E-2</v>
      </c>
    </row>
    <row r="20" spans="2:7" x14ac:dyDescent="0.25">
      <c r="B20" s="16">
        <v>2019</v>
      </c>
      <c r="C20" s="18">
        <v>154660016.5467</v>
      </c>
      <c r="D20" s="18">
        <v>156707154.33397764</v>
      </c>
      <c r="E20" s="17">
        <f t="shared" si="0"/>
        <v>3.6268358131855249E-2</v>
      </c>
      <c r="F20" s="18">
        <v>156707154.33397764</v>
      </c>
      <c r="G20" s="17">
        <f t="shared" si="0"/>
        <v>3.3445516591777746E-2</v>
      </c>
    </row>
    <row r="21" spans="2:7" x14ac:dyDescent="0.25">
      <c r="B21" s="16">
        <v>2020</v>
      </c>
      <c r="C21" s="18">
        <v>145733811.11074999</v>
      </c>
      <c r="D21" s="18">
        <v>157241307.93053189</v>
      </c>
      <c r="E21" s="17">
        <f t="shared" si="0"/>
        <v>3.4086101481738407E-3</v>
      </c>
      <c r="F21" s="18">
        <v>147190180.64110759</v>
      </c>
      <c r="G21" s="17">
        <f t="shared" si="0"/>
        <v>-6.0730945777927148E-2</v>
      </c>
    </row>
    <row r="22" spans="2:7" x14ac:dyDescent="0.25">
      <c r="B22" s="16">
        <v>2021</v>
      </c>
      <c r="C22" s="18">
        <v>159578523.16627124</v>
      </c>
      <c r="D22" s="18">
        <v>154312024.86119044</v>
      </c>
      <c r="E22" s="17">
        <f t="shared" si="0"/>
        <v>-1.8629220959136217E-2</v>
      </c>
      <c r="F22" s="18">
        <v>158623707.61750001</v>
      </c>
      <c r="G22" s="17">
        <f t="shared" si="0"/>
        <v>7.7678598712169977E-2</v>
      </c>
    </row>
    <row r="23" spans="2:7" x14ac:dyDescent="0.25">
      <c r="B23" s="16">
        <v>2022</v>
      </c>
      <c r="C23" s="18">
        <v>164129619.01373148</v>
      </c>
      <c r="D23" s="18">
        <v>165777179.13351601</v>
      </c>
      <c r="E23" s="17">
        <f t="shared" si="0"/>
        <v>7.4298514860646314E-2</v>
      </c>
      <c r="F23" s="18">
        <v>165777179.13351601</v>
      </c>
      <c r="G23" s="17">
        <f t="shared" si="0"/>
        <v>4.5097114570450181E-2</v>
      </c>
    </row>
    <row r="24" spans="2:7" x14ac:dyDescent="0.25">
      <c r="B24" s="16">
        <v>2023</v>
      </c>
      <c r="C24" s="18">
        <v>168232859.50933436</v>
      </c>
      <c r="D24" s="18">
        <v>171047354.731866</v>
      </c>
      <c r="E24" s="17">
        <f t="shared" si="0"/>
        <v>3.1790718275555907E-2</v>
      </c>
      <c r="F24" s="18">
        <v>171047354.731866</v>
      </c>
      <c r="G24" s="17">
        <f t="shared" si="0"/>
        <v>3.1790718275555907E-2</v>
      </c>
    </row>
    <row r="25" spans="2:7" x14ac:dyDescent="0.25">
      <c r="B25" s="16">
        <v>2024</v>
      </c>
      <c r="C25" s="18">
        <v>172438681.03505439</v>
      </c>
      <c r="D25" s="18">
        <v>175755886.95404199</v>
      </c>
      <c r="E25" s="17">
        <f t="shared" si="0"/>
        <v>2.7527652968133198E-2</v>
      </c>
      <c r="F25" s="18">
        <v>175755886.95404199</v>
      </c>
      <c r="G25" s="17">
        <f t="shared" si="0"/>
        <v>2.7527652968133198E-2</v>
      </c>
    </row>
    <row r="26" spans="2:7" x14ac:dyDescent="0.25">
      <c r="B26" s="16">
        <v>2025</v>
      </c>
      <c r="C26" s="18">
        <v>176922086.7419658</v>
      </c>
      <c r="D26" s="18">
        <v>180223881.073991</v>
      </c>
      <c r="E26" s="17">
        <f t="shared" si="0"/>
        <v>2.5421590123563487E-2</v>
      </c>
      <c r="F26" s="18">
        <v>180223881.073991</v>
      </c>
      <c r="G26" s="17">
        <f t="shared" si="0"/>
        <v>2.5421590123563487E-2</v>
      </c>
    </row>
    <row r="27" spans="2:7" x14ac:dyDescent="0.25">
      <c r="B27" s="16">
        <v>2026</v>
      </c>
      <c r="C27" s="18">
        <v>181522060.9972569</v>
      </c>
      <c r="D27" s="18">
        <v>184568031.87308401</v>
      </c>
      <c r="E27" s="17">
        <f t="shared" si="0"/>
        <v>2.4104190705501072E-2</v>
      </c>
      <c r="F27" s="18">
        <v>184568031.87308401</v>
      </c>
      <c r="G27" s="17">
        <f t="shared" si="0"/>
        <v>2.4104190705501072E-2</v>
      </c>
    </row>
    <row r="28" spans="2:7" x14ac:dyDescent="0.25">
      <c r="B28" s="16">
        <v>2027</v>
      </c>
      <c r="C28" s="18">
        <v>186500840.50095949</v>
      </c>
      <c r="D28" s="18">
        <v>189141789.73539099</v>
      </c>
      <c r="E28" s="17">
        <f t="shared" si="0"/>
        <v>2.4780877901174447E-2</v>
      </c>
      <c r="F28" s="18">
        <v>189141789.73539099</v>
      </c>
      <c r="G28" s="17">
        <f t="shared" si="0"/>
        <v>2.4780877901174447E-2</v>
      </c>
    </row>
    <row r="29" spans="2:7" x14ac:dyDescent="0.25">
      <c r="B29" s="16">
        <v>2028</v>
      </c>
      <c r="C29" s="18">
        <v>191163361.52815378</v>
      </c>
      <c r="D29" s="18">
        <v>193511274.84547499</v>
      </c>
      <c r="E29" s="17">
        <f t="shared" si="0"/>
        <v>2.3101637751217652E-2</v>
      </c>
      <c r="F29" s="18">
        <v>193511274.84547499</v>
      </c>
      <c r="G29" s="17">
        <f t="shared" si="0"/>
        <v>2.3101637751217652E-2</v>
      </c>
    </row>
    <row r="30" spans="2:7" x14ac:dyDescent="0.25">
      <c r="B30" s="16">
        <v>2029</v>
      </c>
      <c r="C30" s="18">
        <v>195942445.56635761</v>
      </c>
      <c r="D30" s="18">
        <v>198030307.55790001</v>
      </c>
      <c r="E30" s="17">
        <f t="shared" si="0"/>
        <v>2.3352813504193159E-2</v>
      </c>
      <c r="F30" s="18">
        <v>198030307.55790001</v>
      </c>
      <c r="G30" s="17">
        <f t="shared" si="0"/>
        <v>2.3352813504193159E-2</v>
      </c>
    </row>
    <row r="31" spans="2:7" x14ac:dyDescent="0.25">
      <c r="B31" s="16">
        <v>2030</v>
      </c>
      <c r="C31" s="18">
        <v>200841006.70551658</v>
      </c>
      <c r="D31" s="18">
        <v>202721974.95837501</v>
      </c>
      <c r="E31" s="17">
        <f t="shared" si="0"/>
        <v>2.36916634546116E-2</v>
      </c>
      <c r="F31" s="18">
        <v>202721974.95837501</v>
      </c>
      <c r="G31" s="17">
        <f t="shared" si="0"/>
        <v>2.36916634546116E-2</v>
      </c>
    </row>
    <row r="53" spans="9:15" x14ac:dyDescent="0.25">
      <c r="I53" s="22"/>
      <c r="J53" s="23"/>
      <c r="K53" s="23"/>
      <c r="L53" s="23"/>
      <c r="M53" s="24"/>
      <c r="N53" s="22"/>
      <c r="O53" s="24"/>
    </row>
    <row r="54" spans="9:15" x14ac:dyDescent="0.25">
      <c r="I54" s="22"/>
      <c r="J54" s="23"/>
      <c r="K54" s="23"/>
      <c r="L54" s="23"/>
      <c r="M54" s="24"/>
      <c r="N54" s="22"/>
      <c r="O54" s="2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U31"/>
  <sheetViews>
    <sheetView zoomScale="85" zoomScaleNormal="85" workbookViewId="0">
      <selection activeCell="L22" sqref="L22"/>
    </sheetView>
  </sheetViews>
  <sheetFormatPr baseColWidth="10" defaultColWidth="11.42578125" defaultRowHeight="15" x14ac:dyDescent="0.25"/>
  <cols>
    <col min="4" max="4" width="11.5703125" bestFit="1" customWidth="1"/>
    <col min="5" max="5" width="13.140625" bestFit="1" customWidth="1"/>
    <col min="6" max="6" width="15" bestFit="1" customWidth="1"/>
    <col min="9" max="9" width="11.7109375" bestFit="1" customWidth="1"/>
    <col min="10" max="10" width="15.140625" bestFit="1" customWidth="1"/>
  </cols>
  <sheetData>
    <row r="2" spans="3:21" ht="12.75" customHeight="1" x14ac:dyDescent="0.25">
      <c r="H2" s="31" t="s">
        <v>16</v>
      </c>
      <c r="I2" s="31"/>
      <c r="J2" s="31"/>
    </row>
    <row r="3" spans="3:21" ht="27.75" customHeight="1" x14ac:dyDescent="0.25">
      <c r="C3" s="25"/>
      <c r="D3" s="25" t="s">
        <v>7</v>
      </c>
      <c r="E3" s="25" t="s">
        <v>6</v>
      </c>
      <c r="F3" s="25" t="s">
        <v>15</v>
      </c>
      <c r="H3" s="25"/>
      <c r="I3" s="25" t="s">
        <v>13</v>
      </c>
      <c r="J3" s="25" t="s">
        <v>14</v>
      </c>
    </row>
    <row r="4" spans="3:21" x14ac:dyDescent="0.25">
      <c r="C4" s="16">
        <v>2003</v>
      </c>
      <c r="D4" s="18">
        <v>86942757.248194307</v>
      </c>
      <c r="E4" s="20">
        <v>91396497.13270174</v>
      </c>
      <c r="F4" s="20">
        <v>86427589.949725986</v>
      </c>
      <c r="H4" s="16">
        <v>2003</v>
      </c>
      <c r="I4" s="30">
        <f t="shared" ref="I4:I21" si="0">(E4-D4)/D4</f>
        <v>5.122611733825512E-2</v>
      </c>
      <c r="J4" s="30">
        <f t="shared" ref="J4:J21" si="1">(F4-D4)/D4</f>
        <v>-5.925361867667487E-3</v>
      </c>
    </row>
    <row r="5" spans="3:21" x14ac:dyDescent="0.25">
      <c r="C5" s="16">
        <v>2004</v>
      </c>
      <c r="D5" s="18">
        <v>93210929.856484905</v>
      </c>
      <c r="E5" s="18">
        <v>98519123.938417956</v>
      </c>
      <c r="F5" s="18">
        <v>91761924.507851988</v>
      </c>
      <c r="H5" s="16">
        <v>2004</v>
      </c>
      <c r="I5" s="30">
        <f t="shared" si="0"/>
        <v>5.694819363036048E-2</v>
      </c>
      <c r="J5" s="30">
        <f t="shared" si="1"/>
        <v>-1.5545444626117589E-2</v>
      </c>
      <c r="T5" s="12"/>
      <c r="U5" s="12"/>
    </row>
    <row r="6" spans="3:21" x14ac:dyDescent="0.25">
      <c r="C6" s="16">
        <v>2005</v>
      </c>
      <c r="D6" s="18">
        <v>98563875.555807501</v>
      </c>
      <c r="E6" s="18">
        <v>97780475.287042081</v>
      </c>
      <c r="F6" s="18">
        <v>95770180.053164393</v>
      </c>
      <c r="H6" s="16">
        <v>2005</v>
      </c>
      <c r="I6" s="30">
        <f t="shared" si="0"/>
        <v>-7.9481479837088323E-3</v>
      </c>
      <c r="J6" s="30">
        <f t="shared" si="1"/>
        <v>-2.8344010286621694E-2</v>
      </c>
      <c r="T6" s="12"/>
      <c r="U6" s="12"/>
    </row>
    <row r="7" spans="3:21" x14ac:dyDescent="0.25">
      <c r="C7" s="16">
        <v>2006</v>
      </c>
      <c r="D7" s="18">
        <v>104790329.38532899</v>
      </c>
      <c r="E7" s="18">
        <v>107326826.49162304</v>
      </c>
      <c r="F7" s="18">
        <v>101059167.14144619</v>
      </c>
      <c r="H7" s="16">
        <v>2006</v>
      </c>
      <c r="I7" s="30">
        <f t="shared" si="0"/>
        <v>2.4205450265997248E-2</v>
      </c>
      <c r="J7" s="30">
        <f t="shared" si="1"/>
        <v>-3.5605978774651895E-2</v>
      </c>
      <c r="T7" s="12"/>
      <c r="U7" s="12"/>
    </row>
    <row r="8" spans="3:21" x14ac:dyDescent="0.25">
      <c r="C8" s="16">
        <v>2007</v>
      </c>
      <c r="D8" s="18">
        <v>109930635.09004501</v>
      </c>
      <c r="E8" s="18">
        <v>112185142.04383896</v>
      </c>
      <c r="F8" s="18">
        <v>106370102.37362459</v>
      </c>
      <c r="H8" s="16">
        <v>2007</v>
      </c>
      <c r="I8" s="30">
        <f t="shared" si="0"/>
        <v>2.0508450187222829E-2</v>
      </c>
      <c r="J8" s="30">
        <f t="shared" si="1"/>
        <v>-3.2388903361687607E-2</v>
      </c>
      <c r="T8" s="12"/>
      <c r="U8" s="12"/>
    </row>
    <row r="9" spans="3:21" x14ac:dyDescent="0.25">
      <c r="C9" s="16">
        <v>2008</v>
      </c>
      <c r="D9" s="18">
        <v>113810670.44291499</v>
      </c>
      <c r="E9" s="18">
        <v>112098657.07556896</v>
      </c>
      <c r="F9" s="18">
        <v>112403590.94175678</v>
      </c>
      <c r="H9" s="16">
        <v>2008</v>
      </c>
      <c r="I9" s="30">
        <f t="shared" si="0"/>
        <v>-1.5042643722978003E-2</v>
      </c>
      <c r="J9" s="30">
        <f t="shared" si="1"/>
        <v>-1.2363335491147719E-2</v>
      </c>
      <c r="T9" s="12"/>
      <c r="U9" s="12"/>
    </row>
    <row r="10" spans="3:21" x14ac:dyDescent="0.25">
      <c r="C10" s="16">
        <v>2009</v>
      </c>
      <c r="D10" s="18">
        <v>112030399.04548399</v>
      </c>
      <c r="E10" s="18">
        <v>115725913.60716836</v>
      </c>
      <c r="F10" s="18">
        <v>115571235.43061924</v>
      </c>
      <c r="H10" s="16">
        <v>2009</v>
      </c>
      <c r="I10" s="30">
        <f t="shared" si="0"/>
        <v>3.2986712474209812E-2</v>
      </c>
      <c r="J10" s="30">
        <f t="shared" si="1"/>
        <v>3.1606032070792496E-2</v>
      </c>
      <c r="T10" s="12"/>
      <c r="U10" s="12"/>
    </row>
    <row r="11" spans="3:21" x14ac:dyDescent="0.25">
      <c r="C11" s="16">
        <v>2010</v>
      </c>
      <c r="D11" s="18">
        <v>118577654.19088501</v>
      </c>
      <c r="E11" s="18">
        <v>123200845.61403416</v>
      </c>
      <c r="F11" s="18">
        <v>119716386.95615238</v>
      </c>
      <c r="H11" s="16">
        <v>2010</v>
      </c>
      <c r="I11" s="30">
        <f t="shared" si="0"/>
        <v>3.8988723926911141E-2</v>
      </c>
      <c r="J11" s="30">
        <f t="shared" si="1"/>
        <v>9.6032660878436048E-3</v>
      </c>
      <c r="T11" s="12"/>
      <c r="U11" s="12"/>
    </row>
    <row r="12" spans="3:21" x14ac:dyDescent="0.25">
      <c r="C12" s="16">
        <v>2011</v>
      </c>
      <c r="D12" s="18">
        <v>125823838.38798301</v>
      </c>
      <c r="E12" s="18">
        <v>122786976.83278346</v>
      </c>
      <c r="F12" s="18">
        <v>122822695.4612561</v>
      </c>
      <c r="H12" s="16">
        <v>2011</v>
      </c>
      <c r="I12" s="30">
        <f t="shared" si="0"/>
        <v>-2.4135820319161304E-2</v>
      </c>
      <c r="J12" s="30">
        <f t="shared" si="1"/>
        <v>-2.3851942248596481E-2</v>
      </c>
      <c r="T12" s="12"/>
      <c r="U12" s="12"/>
    </row>
    <row r="13" spans="3:21" x14ac:dyDescent="0.25">
      <c r="C13" s="16">
        <v>2012</v>
      </c>
      <c r="D13" s="18">
        <v>132515940.28771</v>
      </c>
      <c r="E13" s="18">
        <v>123935789.64009579</v>
      </c>
      <c r="F13" s="18">
        <v>127094769.60823272</v>
      </c>
      <c r="H13" s="16">
        <v>2012</v>
      </c>
      <c r="I13" s="30">
        <f t="shared" si="0"/>
        <v>-6.4748064489340271E-2</v>
      </c>
      <c r="J13" s="30">
        <f t="shared" si="1"/>
        <v>-4.0909574106384343E-2</v>
      </c>
      <c r="T13" s="12"/>
      <c r="U13" s="12"/>
    </row>
    <row r="14" spans="3:21" x14ac:dyDescent="0.25">
      <c r="C14" s="16">
        <v>2013</v>
      </c>
      <c r="D14" s="18">
        <v>137876215.76806998</v>
      </c>
      <c r="E14" s="18">
        <v>137022114.62232009</v>
      </c>
      <c r="F14" s="18">
        <v>130416263.53908727</v>
      </c>
      <c r="H14" s="16">
        <v>2013</v>
      </c>
      <c r="I14" s="30">
        <f t="shared" si="0"/>
        <v>-6.1946952996348014E-3</v>
      </c>
      <c r="J14" s="30">
        <f t="shared" si="1"/>
        <v>-5.4106157377655034E-2</v>
      </c>
      <c r="T14" s="12"/>
      <c r="U14" s="12"/>
    </row>
    <row r="15" spans="3:21" x14ac:dyDescent="0.25">
      <c r="C15" s="16">
        <v>2014</v>
      </c>
      <c r="D15" s="18">
        <v>140312129.72422001</v>
      </c>
      <c r="E15" s="18">
        <v>140734725.01781479</v>
      </c>
      <c r="F15" s="18">
        <v>132405719.63184242</v>
      </c>
      <c r="H15" s="16">
        <v>2014</v>
      </c>
      <c r="I15" s="30">
        <f t="shared" si="0"/>
        <v>3.0118229580391809E-3</v>
      </c>
      <c r="J15" s="30">
        <f t="shared" si="1"/>
        <v>-5.6348728423675415E-2</v>
      </c>
      <c r="T15" s="12"/>
      <c r="U15" s="12"/>
    </row>
    <row r="16" spans="3:21" x14ac:dyDescent="0.25">
      <c r="C16" s="16">
        <v>2015</v>
      </c>
      <c r="D16" s="18">
        <v>143544594.31648999</v>
      </c>
      <c r="E16" s="18">
        <v>144460992.88392565</v>
      </c>
      <c r="F16" s="18">
        <v>137115253.08074895</v>
      </c>
      <c r="H16" s="16">
        <v>2015</v>
      </c>
      <c r="I16" s="30">
        <f t="shared" si="0"/>
        <v>6.38406881010899E-3</v>
      </c>
      <c r="J16" s="30">
        <f t="shared" si="1"/>
        <v>-4.4789852702955213E-2</v>
      </c>
      <c r="T16" s="12"/>
      <c r="U16" s="12"/>
    </row>
    <row r="17" spans="3:21" x14ac:dyDescent="0.25">
      <c r="C17" s="16">
        <v>2016</v>
      </c>
      <c r="D17" s="18">
        <v>146000770.49431002</v>
      </c>
      <c r="E17" s="18">
        <v>145826442.29512885</v>
      </c>
      <c r="F17" s="18">
        <v>142562650.1183221</v>
      </c>
      <c r="H17" s="16">
        <v>2016</v>
      </c>
      <c r="I17" s="30">
        <f t="shared" si="0"/>
        <v>-1.1940224602305317E-3</v>
      </c>
      <c r="J17" s="30">
        <f t="shared" si="1"/>
        <v>-2.3548645423908283E-2</v>
      </c>
      <c r="T17" s="12"/>
      <c r="U17" s="12"/>
    </row>
    <row r="18" spans="3:21" x14ac:dyDescent="0.25">
      <c r="C18" s="16">
        <v>2017</v>
      </c>
      <c r="D18" s="18">
        <v>147730214.89274999</v>
      </c>
      <c r="E18" s="18">
        <v>149989813.75483504</v>
      </c>
      <c r="F18" s="18">
        <v>146677657.99103665</v>
      </c>
      <c r="H18" s="16">
        <v>2017</v>
      </c>
      <c r="I18" s="30">
        <f t="shared" si="0"/>
        <v>1.52954415163173E-2</v>
      </c>
      <c r="J18" s="30">
        <f t="shared" si="1"/>
        <v>-7.1248586653548333E-3</v>
      </c>
      <c r="T18" s="12"/>
      <c r="U18" s="12"/>
    </row>
    <row r="19" spans="3:21" x14ac:dyDescent="0.25">
      <c r="C19" s="16">
        <v>2018</v>
      </c>
      <c r="D19" s="18">
        <v>153216707.0359</v>
      </c>
      <c r="E19" s="18">
        <v>151222560.35732219</v>
      </c>
      <c r="F19" s="18">
        <v>151635622.60232696</v>
      </c>
      <c r="H19" s="16">
        <v>2018</v>
      </c>
      <c r="I19" s="30">
        <f>(E19-D19)/D19</f>
        <v>-1.3015203871406561E-2</v>
      </c>
      <c r="J19" s="30">
        <f t="shared" si="1"/>
        <v>-1.0319269119930738E-2</v>
      </c>
      <c r="T19" s="12"/>
      <c r="U19" s="12"/>
    </row>
    <row r="20" spans="3:21" x14ac:dyDescent="0.25">
      <c r="C20" s="16">
        <v>2019</v>
      </c>
      <c r="D20" s="18">
        <v>154660016.5467</v>
      </c>
      <c r="E20" s="18">
        <v>156707154.33397764</v>
      </c>
      <c r="F20" s="18">
        <v>156707154.33397764</v>
      </c>
      <c r="H20" s="16">
        <v>2019</v>
      </c>
      <c r="I20" s="30">
        <f t="shared" si="0"/>
        <v>1.3236373776408463E-2</v>
      </c>
      <c r="J20" s="30">
        <f t="shared" si="1"/>
        <v>1.3236373776408463E-2</v>
      </c>
      <c r="T20" s="12"/>
      <c r="U20" s="12"/>
    </row>
    <row r="21" spans="3:21" x14ac:dyDescent="0.25">
      <c r="C21" s="16">
        <v>2020</v>
      </c>
      <c r="D21" s="18">
        <v>145733811.11074999</v>
      </c>
      <c r="E21" s="18">
        <v>157241307.93053189</v>
      </c>
      <c r="F21" s="18">
        <v>147190180.64110759</v>
      </c>
      <c r="H21" s="16">
        <v>2020</v>
      </c>
      <c r="I21" s="30">
        <f t="shared" si="0"/>
        <v>7.8962436596383329E-2</v>
      </c>
      <c r="J21" s="30">
        <f t="shared" si="1"/>
        <v>9.9933537677871845E-3</v>
      </c>
      <c r="T21" s="12"/>
      <c r="U21" s="12"/>
    </row>
    <row r="22" spans="3:21" x14ac:dyDescent="0.25">
      <c r="C22" s="16">
        <v>2021</v>
      </c>
      <c r="D22" s="18"/>
      <c r="E22" s="18">
        <v>154312024.86119044</v>
      </c>
      <c r="F22" s="18">
        <v>158623707.61750001</v>
      </c>
      <c r="T22" s="12"/>
      <c r="U22" s="12"/>
    </row>
    <row r="23" spans="3:21" x14ac:dyDescent="0.25">
      <c r="C23" s="16">
        <v>2022</v>
      </c>
      <c r="D23" s="18"/>
      <c r="E23" s="18">
        <v>165777179.13351601</v>
      </c>
      <c r="F23" s="18">
        <v>165777179.13351601</v>
      </c>
      <c r="T23" s="12"/>
      <c r="U23" s="12"/>
    </row>
    <row r="24" spans="3:21" x14ac:dyDescent="0.25">
      <c r="C24" s="16">
        <v>2023</v>
      </c>
      <c r="D24" s="18"/>
      <c r="E24" s="18">
        <v>171047354.731866</v>
      </c>
      <c r="F24" s="18">
        <v>171047354.731866</v>
      </c>
      <c r="T24" s="12"/>
      <c r="U24" s="12"/>
    </row>
    <row r="25" spans="3:21" x14ac:dyDescent="0.25">
      <c r="C25" s="16">
        <v>2024</v>
      </c>
      <c r="D25" s="18"/>
      <c r="E25" s="18">
        <v>175755886.95404199</v>
      </c>
      <c r="F25" s="18">
        <v>175755886.95404199</v>
      </c>
      <c r="T25" s="12"/>
      <c r="U25" s="12"/>
    </row>
    <row r="26" spans="3:21" x14ac:dyDescent="0.25">
      <c r="C26" s="16">
        <v>2025</v>
      </c>
      <c r="D26" s="18"/>
      <c r="E26" s="18">
        <v>180223881.073991</v>
      </c>
      <c r="F26" s="18">
        <v>180223881.073991</v>
      </c>
      <c r="T26" s="12"/>
      <c r="U26" s="12"/>
    </row>
    <row r="27" spans="3:21" x14ac:dyDescent="0.25">
      <c r="C27" s="16">
        <v>2026</v>
      </c>
      <c r="D27" s="18"/>
      <c r="E27" s="18">
        <v>184568031.87308401</v>
      </c>
      <c r="F27" s="18">
        <v>184568031.87308401</v>
      </c>
      <c r="T27" s="12"/>
      <c r="U27" s="12"/>
    </row>
    <row r="28" spans="3:21" x14ac:dyDescent="0.25">
      <c r="C28" s="16">
        <v>2027</v>
      </c>
      <c r="D28" s="18"/>
      <c r="E28" s="18">
        <v>189141789.73539099</v>
      </c>
      <c r="F28" s="18">
        <v>189141789.73539099</v>
      </c>
      <c r="T28" s="12"/>
      <c r="U28" s="12"/>
    </row>
    <row r="29" spans="3:21" x14ac:dyDescent="0.25">
      <c r="C29" s="16">
        <v>2028</v>
      </c>
      <c r="D29" s="18"/>
      <c r="E29" s="18">
        <v>193511274.84547499</v>
      </c>
      <c r="F29" s="18">
        <v>193511274.84547499</v>
      </c>
      <c r="T29" s="12"/>
      <c r="U29" s="12"/>
    </row>
    <row r="30" spans="3:21" x14ac:dyDescent="0.25">
      <c r="C30" s="16">
        <v>2029</v>
      </c>
      <c r="D30" s="18"/>
      <c r="E30" s="18">
        <v>198030307.55790001</v>
      </c>
      <c r="F30" s="18">
        <v>198030307.55790001</v>
      </c>
      <c r="T30" s="12"/>
      <c r="U30" s="12"/>
    </row>
    <row r="31" spans="3:21" x14ac:dyDescent="0.25">
      <c r="C31" s="16">
        <v>2030</v>
      </c>
      <c r="D31" s="18"/>
      <c r="E31" s="18">
        <v>202721974.95837501</v>
      </c>
      <c r="F31" s="18">
        <v>202721974.95837501</v>
      </c>
      <c r="T31" s="12"/>
      <c r="U31" s="12"/>
    </row>
  </sheetData>
  <mergeCells count="1">
    <mergeCell ref="H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 entregados</vt:lpstr>
      <vt:lpstr>Respuestas expertos</vt:lpstr>
      <vt:lpstr>Resultados</vt:lpstr>
      <vt:lpstr>Brecha de producto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Felipe Guzmán</dc:creator>
  <cp:keywords/>
  <dc:description/>
  <cp:lastModifiedBy>David Lefin López</cp:lastModifiedBy>
  <cp:revision/>
  <dcterms:created xsi:type="dcterms:W3CDTF">2021-08-06T18:22:50Z</dcterms:created>
  <dcterms:modified xsi:type="dcterms:W3CDTF">2021-09-14T00:03:02Z</dcterms:modified>
  <cp:category/>
  <cp:contentStatus/>
</cp:coreProperties>
</file>