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35A62355-C1C3-4EC2-A3A0-97F2FA664A7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12" i="1"/>
  <c r="E59" i="1"/>
  <c r="F59" i="1"/>
  <c r="G59" i="1"/>
  <c r="H59" i="1"/>
  <c r="J48" i="1"/>
  <c r="I54" i="1"/>
  <c r="K54" i="1" s="1"/>
  <c r="L54" i="1" s="1"/>
  <c r="J12" i="1"/>
  <c r="K57" i="1"/>
  <c r="L57" i="1" s="1"/>
  <c r="K56" i="1"/>
  <c r="L56" i="1" s="1"/>
  <c r="K55" i="1"/>
  <c r="L55" i="1" s="1"/>
  <c r="K52" i="1"/>
  <c r="L52" i="1" s="1"/>
  <c r="K51" i="1"/>
  <c r="L51" i="1" s="1"/>
  <c r="K50" i="1"/>
  <c r="L50" i="1" s="1"/>
  <c r="K49" i="1"/>
  <c r="L49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29" i="1"/>
  <c r="L29" i="1" s="1"/>
  <c r="K28" i="1"/>
  <c r="L28" i="1" s="1"/>
  <c r="K27" i="1"/>
  <c r="L27" i="1" s="1"/>
  <c r="K26" i="1"/>
  <c r="L26" i="1" s="1"/>
  <c r="K14" i="1"/>
  <c r="L14" i="1" s="1"/>
  <c r="K15" i="1"/>
  <c r="L15" i="1" s="1"/>
  <c r="K16" i="1"/>
  <c r="L16" i="1" s="1"/>
  <c r="K17" i="1"/>
  <c r="L17" i="1" s="1"/>
  <c r="K18" i="1"/>
  <c r="L18" i="1" s="1"/>
  <c r="K19" i="1"/>
  <c r="L19" i="1" s="1"/>
  <c r="K21" i="1"/>
  <c r="L21" i="1" s="1"/>
  <c r="K22" i="1"/>
  <c r="L22" i="1" s="1"/>
  <c r="K23" i="1"/>
  <c r="L23" i="1" s="1"/>
  <c r="K24" i="1"/>
  <c r="L24" i="1" s="1"/>
  <c r="K13" i="1"/>
  <c r="L13" i="1" s="1"/>
  <c r="I40" i="1"/>
  <c r="K40" i="1" s="1"/>
  <c r="L40" i="1" s="1"/>
  <c r="J31" i="1"/>
  <c r="I31" i="1"/>
  <c r="I30" i="1" s="1"/>
  <c r="I20" i="1"/>
  <c r="I12" i="1" s="1"/>
  <c r="I53" i="1" l="1"/>
  <c r="K53" i="1" s="1"/>
  <c r="L53" i="1" s="1"/>
  <c r="I48" i="1"/>
  <c r="K48" i="1" s="1"/>
  <c r="L48" i="1" s="1"/>
  <c r="K31" i="1"/>
  <c r="L31" i="1" s="1"/>
  <c r="K20" i="1"/>
  <c r="L20" i="1" s="1"/>
  <c r="J30" i="1"/>
  <c r="K30" i="1" l="1"/>
  <c r="L30" i="1" s="1"/>
  <c r="I25" i="1"/>
  <c r="I59" i="1" s="1"/>
  <c r="K12" i="1"/>
  <c r="K25" i="1"/>
  <c r="K59" i="1" s="1"/>
  <c r="L59" i="1" s="1"/>
  <c r="J25" i="1"/>
  <c r="J59" i="1" s="1"/>
</calcChain>
</file>

<file path=xl/sharedStrings.xml><?xml version="1.0" encoding="utf-8"?>
<sst xmlns="http://schemas.openxmlformats.org/spreadsheetml/2006/main" count="230" uniqueCount="117">
  <si>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</si>
  <si>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</si>
  <si>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</si>
  <si>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</si>
  <si>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</si>
  <si>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TRANSPORTES Y TELECOMUNICACIONES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</si>
  <si>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</si>
  <si>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19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</si>
  <si>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</si>
  <si>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Y ADMINISTRACIÓN GENERAL DE TRANSPORTES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</si>
  <si>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</si>
  <si>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</si>
  <si>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</si>
  <si>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SUBSIDIO NACIONAL AL TRANSPORTE PÚBLICO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</si>
  <si>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</si>
  <si>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</si>
  <si>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</si>
  <si>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</si>
  <si>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</si>
  <si>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</si>
  <si>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</si>
  <si>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</si>
  <si>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</si>
  <si>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</si>
  <si>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</si>
  <si>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</si>
  <si>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</si>
  <si>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</si>
  <si>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</si>
  <si>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</si>
  <si>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</si>
  <si>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</si>
  <si>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</si>
  <si>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</si>
  <si>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</si>
  <si>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</si>
  <si>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</si>
  <si>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</si>
  <si>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</si>
  <si>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</si>
  <si>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</si>
  <si>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</si>
  <si>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</si>
  <si>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</si>
  <si>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</si>
  <si>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</si>
  <si>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</si>
  <si>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</si>
  <si>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</si>
  <si>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</si>
  <si>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</si>
  <si>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</si>
  <si>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</si>
  <si>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</si>
  <si>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</si>
  <si>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</si>
  <si>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</si>
  <si>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</si>
  <si>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</si>
  <si>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</si>
  <si>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</si>
  <si>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</si>
  <si>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</si>
  <si>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</si>
  <si>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</si>
  <si>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</si>
  <si>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</si>
  <si>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511</t>
    </r>
  </si>
  <si>
    <r>
      <rPr>
        <sz val="10"/>
        <rFont val="Times New Roman"/>
        <family val="1"/>
      </rPr>
      <t>Subsidios al Transporte Regional</t>
    </r>
  </si>
  <si>
    <r>
      <rPr>
        <sz val="10"/>
        <rFont val="Times New Roman"/>
        <family val="1"/>
      </rPr>
      <t>512</t>
    </r>
  </si>
  <si>
    <r>
      <rPr>
        <sz val="10"/>
        <rFont val="Times New Roman"/>
        <family val="1"/>
      </rPr>
      <t>Subsidio Nacional al Transporte Público</t>
    </r>
  </si>
  <si>
    <r>
      <rPr>
        <sz val="10"/>
        <rFont val="Times New Roman"/>
        <family val="1"/>
      </rPr>
      <t>513</t>
    </r>
  </si>
  <si>
    <r>
      <rPr>
        <sz val="10"/>
        <rFont val="Times New Roman"/>
        <family val="1"/>
      </rPr>
      <t>Rebaja tarifa adulto mayor en regiones</t>
    </r>
  </si>
  <si>
    <r>
      <rPr>
        <sz val="10"/>
        <rFont val="Times New Roman"/>
        <family val="1"/>
      </rPr>
      <t>520</t>
    </r>
  </si>
  <si>
    <r>
      <rPr>
        <sz val="10"/>
        <rFont val="Times New Roman"/>
        <family val="1"/>
      </rPr>
      <t>Subsidio Transitorio - Red Movilidad</t>
    </r>
  </si>
  <si>
    <r>
      <rPr>
        <sz val="10"/>
        <rFont val="Times New Roman"/>
        <family val="1"/>
      </rPr>
      <t>521</t>
    </r>
  </si>
  <si>
    <r>
      <rPr>
        <sz val="10"/>
        <rFont val="Times New Roman"/>
        <family val="1"/>
      </rPr>
      <t>Subsidio Transporte Público - Red Movilidad</t>
    </r>
  </si>
  <si>
    <r>
      <rPr>
        <sz val="10"/>
        <rFont val="Times New Roman"/>
        <family val="1"/>
      </rPr>
      <t>522</t>
    </r>
  </si>
  <si>
    <r>
      <rPr>
        <sz val="10"/>
        <rFont val="Times New Roman"/>
        <family val="1"/>
      </rPr>
      <t>Subsidio Especial Adicional - Red Movilidad</t>
    </r>
  </si>
  <si>
    <r>
      <rPr>
        <sz val="10"/>
        <rFont val="Times New Roman"/>
        <family val="1"/>
      </rPr>
      <t>523</t>
    </r>
  </si>
  <si>
    <r>
      <rPr>
        <sz val="10"/>
        <rFont val="Times New Roman"/>
        <family val="1"/>
      </rPr>
      <t>Rebaja tarifa adulto mayor en Sistema Red Movilidad</t>
    </r>
  </si>
  <si>
    <r>
      <rPr>
        <sz val="10"/>
        <rFont val="Times New Roman"/>
        <family val="1"/>
      </rPr>
      <t>525</t>
    </r>
  </si>
  <si>
    <r>
      <rPr>
        <sz val="10"/>
        <rFont val="Times New Roman"/>
        <family val="1"/>
      </rPr>
      <t>Elecciones 2025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</si>
  <si>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</si>
  <si>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</si>
  <si>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 División de Transporte Público Regional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</si>
  <si>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</si>
  <si>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</si>
  <si>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</si>
  <si>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</si>
  <si>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</si>
  <si>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</si>
  <si>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</si>
  <si>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</si>
  <si>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</si>
  <si>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</si>
  <si>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33</t>
    </r>
  </si>
  <si>
    <r>
      <rPr>
        <sz val="10"/>
        <rFont val="Times New Roman"/>
        <family val="1"/>
      </rPr>
      <t>TRANSFERENCIAS DE CAPITAL</t>
    </r>
  </si>
  <si>
    <r>
      <rPr>
        <sz val="10"/>
        <rFont val="Times New Roman"/>
        <family val="1"/>
      </rPr>
      <t>Metro Regional de Valparaíso S.A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</si>
  <si>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</si>
  <si>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Trenes Metropolitanos S.A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</si>
  <si>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</si>
  <si>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FESUB Concepción S.A</t>
    </r>
  </si>
  <si>
    <r>
      <rPr>
        <sz val="10"/>
        <rFont val="Times New Roman"/>
        <family val="1"/>
      </rPr>
      <t>Fondo de Apoyo al Transporte Público y la Conectividad Regional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</si>
  <si>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</si>
  <si>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</si>
  <si>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</si>
  <si>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</si>
  <si>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</si>
  <si>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</si>
  <si>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</si>
  <si>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(4b)</t>
  </si>
  <si>
    <t>(7b)</t>
  </si>
  <si>
    <t>(6b)</t>
  </si>
  <si>
    <t>Variación monto $ (5) - (4b)</t>
  </si>
  <si>
    <t xml:space="preserve">   Variación %    (6b) / (4b)</t>
  </si>
  <si>
    <t>Nota: Columna 4b ajustada por creación de Porgrama 19,01,10 División de Transporte Público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</si>
</sst>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29" borderId="8" xfId="0" applyFont="1" applyFill="1" applyBorder="1" applyAlignment="1">
      <alignment horizontal="center" vertical="top" wrapText="1"/>
    </xf>
    <xf numFmtId="0" fontId="2" fillId="30" borderId="8" xfId="0" applyFont="1" applyFill="1" applyBorder="1" applyAlignment="1">
      <alignment horizontal="left" vertical="top" wrapText="1"/>
    </xf>
    <xf numFmtId="3" fontId="2" fillId="31" borderId="8" xfId="0" applyNumberFormat="1" applyFont="1" applyFill="1" applyBorder="1" applyAlignment="1">
      <alignment horizontal="right" vertical="top" wrapText="1"/>
    </xf>
    <xf numFmtId="164" fontId="2" fillId="32" borderId="8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6" fillId="44" borderId="9" xfId="0" applyFont="1" applyFill="1" applyBorder="1" applyAlignment="1">
      <alignment horizontal="center" vertical="center" wrapText="1"/>
    </xf>
    <xf numFmtId="0" fontId="2" fillId="44" borderId="10" xfId="0" applyFont="1" applyFill="1" applyBorder="1" applyAlignment="1">
      <alignment horizontal="center" vertical="top" wrapText="1"/>
    </xf>
    <xf numFmtId="0" fontId="2" fillId="44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0" fontId="3" fillId="34" borderId="12" xfId="0" applyFont="1" applyFill="1" applyBorder="1" applyAlignment="1">
      <alignment horizontal="left" vertical="center" wrapText="1"/>
    </xf>
    <xf numFmtId="3" fontId="3" fillId="35" borderId="12" xfId="0" applyNumberFormat="1" applyFont="1" applyFill="1" applyBorder="1" applyAlignment="1">
      <alignment horizontal="right" vertical="center" wrapText="1"/>
    </xf>
    <xf numFmtId="164" fontId="3" fillId="36" borderId="12" xfId="0" applyNumberFormat="1" applyFont="1" applyFill="1" applyBorder="1" applyAlignment="1">
      <alignment horizontal="right" vertical="center" wrapText="1"/>
    </xf>
    <xf numFmtId="0" fontId="3" fillId="29" borderId="8" xfId="0" applyFont="1" applyFill="1" applyBorder="1" applyAlignment="1">
      <alignment horizontal="center" vertical="center" wrapText="1"/>
    </xf>
    <xf numFmtId="0" fontId="2" fillId="30" borderId="8" xfId="0" applyFont="1" applyFill="1" applyBorder="1" applyAlignment="1">
      <alignment horizontal="left" vertical="center" wrapText="1"/>
    </xf>
    <xf numFmtId="3" fontId="2" fillId="31" borderId="8" xfId="0" applyNumberFormat="1" applyFont="1" applyFill="1" applyBorder="1" applyAlignment="1">
      <alignment horizontal="right" vertical="center" wrapText="1"/>
    </xf>
    <xf numFmtId="164" fontId="2" fillId="32" borderId="8" xfId="0" applyNumberFormat="1" applyFont="1" applyFill="1" applyBorder="1" applyAlignment="1">
      <alignment horizontal="right" vertical="center" wrapText="1"/>
    </xf>
    <xf numFmtId="0" fontId="0" fillId="37" borderId="12" xfId="0" applyFill="1" applyBorder="1" applyAlignment="1" applyProtection="1">
      <alignment vertical="center" wrapText="1"/>
      <protection locked="0"/>
    </xf>
    <xf numFmtId="0" fontId="3" fillId="33" borderId="13" xfId="0" applyFont="1" applyFill="1" applyBorder="1" applyAlignment="1">
      <alignment horizontal="center" vertical="center" wrapText="1"/>
    </xf>
    <xf numFmtId="0" fontId="3" fillId="34" borderId="13" xfId="0" applyFont="1" applyFill="1" applyBorder="1" applyAlignment="1">
      <alignment horizontal="left" vertical="center" wrapText="1"/>
    </xf>
    <xf numFmtId="3" fontId="3" fillId="35" borderId="13" xfId="0" applyNumberFormat="1" applyFont="1" applyFill="1" applyBorder="1" applyAlignment="1">
      <alignment horizontal="right" vertical="center" wrapText="1"/>
    </xf>
    <xf numFmtId="0" fontId="0" fillId="37" borderId="13" xfId="0" applyFill="1" applyBorder="1" applyAlignment="1" applyProtection="1">
      <alignment vertical="center" wrapText="1"/>
      <protection locked="0"/>
    </xf>
    <xf numFmtId="164" fontId="3" fillId="36" borderId="13" xfId="0" applyNumberFormat="1" applyFont="1" applyFill="1" applyBorder="1" applyAlignment="1">
      <alignment horizontal="right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3" fillId="34" borderId="14" xfId="0" applyFont="1" applyFill="1" applyBorder="1" applyAlignment="1">
      <alignment horizontal="left" vertical="center" wrapText="1"/>
    </xf>
    <xf numFmtId="3" fontId="3" fillId="35" borderId="14" xfId="0" applyNumberFormat="1" applyFont="1" applyFill="1" applyBorder="1" applyAlignment="1">
      <alignment horizontal="right" vertical="center" wrapText="1"/>
    </xf>
    <xf numFmtId="164" fontId="3" fillId="36" borderId="14" xfId="0" applyNumberFormat="1" applyFont="1" applyFill="1" applyBorder="1" applyAlignment="1">
      <alignment horizontal="right" vertical="center" wrapText="1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6" fillId="44" borderId="11" xfId="0" applyFont="1" applyFill="1" applyBorder="1" applyAlignment="1">
      <alignment horizontal="center" vertical="center" wrapText="1"/>
    </xf>
    <xf numFmtId="0" fontId="2" fillId="44" borderId="1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62"/>
  <sheetViews>
    <sheetView tabSelected="1" topLeftCell="A9" zoomScaleNormal="100" workbookViewId="0">
      <selection activeCell="O54" sqref="O54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7.85546875" customWidth="1"/>
    <col min="5" max="12" width="15.28515625" customWidth="1"/>
  </cols>
  <sheetData>
    <row r="1" spans="1:12" ht="17.100000000000001" customHeight="1" x14ac:dyDescent="0.25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1"/>
      <c r="L1" s="1"/>
    </row>
    <row r="2" spans="1:12" ht="17.100000000000001" customHeight="1" x14ac:dyDescent="0.25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1"/>
      <c r="L2" s="1"/>
    </row>
    <row r="3" spans="1:12" ht="15" customHeight="1" x14ac:dyDescent="0.25">
      <c r="A3" s="49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1" t="s">
        <v>4</v>
      </c>
      <c r="B5" s="52"/>
      <c r="C5" s="53" t="s">
        <v>5</v>
      </c>
      <c r="D5" s="54"/>
      <c r="E5" s="54"/>
      <c r="F5" s="54"/>
      <c r="G5" s="1"/>
      <c r="H5" s="2" t="s">
        <v>6</v>
      </c>
      <c r="I5" s="2"/>
      <c r="J5" s="2" t="s">
        <v>7</v>
      </c>
      <c r="K5" s="1"/>
      <c r="L5" s="1"/>
    </row>
    <row r="6" spans="1:12" ht="15" customHeight="1" x14ac:dyDescent="0.25">
      <c r="A6" s="37" t="s">
        <v>8</v>
      </c>
      <c r="B6" s="38"/>
      <c r="C6" s="39" t="s">
        <v>9</v>
      </c>
      <c r="D6" s="40"/>
      <c r="E6" s="40"/>
      <c r="F6" s="40"/>
      <c r="G6" s="1"/>
      <c r="H6" s="2" t="s">
        <v>10</v>
      </c>
      <c r="I6" s="2"/>
      <c r="J6" s="2" t="s">
        <v>11</v>
      </c>
      <c r="K6" s="1"/>
      <c r="L6" s="1"/>
    </row>
    <row r="7" spans="1:12" ht="15" customHeight="1" x14ac:dyDescent="0.25">
      <c r="A7" s="41" t="s">
        <v>12</v>
      </c>
      <c r="B7" s="42"/>
      <c r="C7" s="43" t="s">
        <v>13</v>
      </c>
      <c r="D7" s="44"/>
      <c r="E7" s="44"/>
      <c r="F7" s="44"/>
      <c r="G7" s="1"/>
      <c r="H7" s="2" t="s">
        <v>14</v>
      </c>
      <c r="I7" s="2"/>
      <c r="J7" s="2" t="s">
        <v>15</v>
      </c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thickBot="1" x14ac:dyDescent="0.3">
      <c r="A9" s="45" t="s">
        <v>17</v>
      </c>
      <c r="B9" s="45" t="s">
        <v>18</v>
      </c>
      <c r="C9" s="45" t="s">
        <v>19</v>
      </c>
      <c r="D9" s="4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16" t="s">
        <v>111</v>
      </c>
      <c r="J9" s="5" t="s">
        <v>25</v>
      </c>
      <c r="K9" s="16" t="s">
        <v>113</v>
      </c>
      <c r="L9" s="16" t="s">
        <v>112</v>
      </c>
    </row>
    <row r="10" spans="1:12" ht="80.099999999999994" customHeight="1" thickBot="1" x14ac:dyDescent="0.3">
      <c r="A10" s="46"/>
      <c r="B10" s="46"/>
      <c r="C10" s="46"/>
      <c r="D10" s="46"/>
      <c r="E10" s="6" t="s">
        <v>26</v>
      </c>
      <c r="F10" s="7" t="s">
        <v>27</v>
      </c>
      <c r="G10" s="7" t="s">
        <v>28</v>
      </c>
      <c r="H10" s="7" t="s">
        <v>29</v>
      </c>
      <c r="I10" s="17" t="s">
        <v>29</v>
      </c>
      <c r="J10" s="7" t="s">
        <v>30</v>
      </c>
      <c r="K10" s="59" t="s">
        <v>114</v>
      </c>
      <c r="L10" s="59" t="s">
        <v>115</v>
      </c>
    </row>
    <row r="11" spans="1:12" ht="30" customHeight="1" thickBot="1" x14ac:dyDescent="0.3">
      <c r="A11" s="46"/>
      <c r="B11" s="46"/>
      <c r="C11" s="46"/>
      <c r="D11" s="46"/>
      <c r="E11" s="9" t="s">
        <v>31</v>
      </c>
      <c r="F11" s="8" t="s">
        <v>31</v>
      </c>
      <c r="G11" s="8" t="s">
        <v>31</v>
      </c>
      <c r="H11" s="8" t="s">
        <v>32</v>
      </c>
      <c r="I11" s="18" t="s">
        <v>32</v>
      </c>
      <c r="J11" s="8" t="s">
        <v>32</v>
      </c>
      <c r="K11" s="60"/>
      <c r="L11" s="60"/>
    </row>
    <row r="12" spans="1:12" ht="15" customHeight="1" thickBot="1" x14ac:dyDescent="0.3">
      <c r="A12" s="10" t="s">
        <v>33</v>
      </c>
      <c r="B12" s="10" t="s">
        <v>33</v>
      </c>
      <c r="C12" s="10" t="s">
        <v>33</v>
      </c>
      <c r="D12" s="11" t="s">
        <v>34</v>
      </c>
      <c r="E12" s="12">
        <v>1536647018</v>
      </c>
      <c r="F12" s="12">
        <v>1605689499</v>
      </c>
      <c r="G12" s="12">
        <v>951909129</v>
      </c>
      <c r="H12" s="12">
        <v>1601186107</v>
      </c>
      <c r="I12" s="12">
        <f>I13+I16+I20+I22+I24</f>
        <v>1596285180</v>
      </c>
      <c r="J12" s="12">
        <f>J13+J16+J20+J22+J24</f>
        <v>1595505777</v>
      </c>
      <c r="K12" s="12">
        <f>K13+K16+K20+K22+K24</f>
        <v>-779403</v>
      </c>
      <c r="L12" s="13">
        <f t="shared" ref="L12:L25" si="0">IF(ISERROR(K12/I12),"-",K12/I12)</f>
        <v>-4.8826049991894307E-4</v>
      </c>
    </row>
    <row r="13" spans="1:12" ht="15" customHeight="1" x14ac:dyDescent="0.25">
      <c r="A13" s="19" t="s">
        <v>35</v>
      </c>
      <c r="B13" s="19" t="s">
        <v>33</v>
      </c>
      <c r="C13" s="19" t="s">
        <v>33</v>
      </c>
      <c r="D13" s="20" t="s">
        <v>36</v>
      </c>
      <c r="E13" s="21">
        <v>10</v>
      </c>
      <c r="F13" s="21">
        <v>10</v>
      </c>
      <c r="G13" s="21">
        <v>11431</v>
      </c>
      <c r="H13" s="21">
        <v>10</v>
      </c>
      <c r="I13" s="21">
        <v>10</v>
      </c>
      <c r="J13" s="21">
        <v>0</v>
      </c>
      <c r="K13" s="21">
        <f t="shared" ref="K13:K24" si="1">J13-I13</f>
        <v>-10</v>
      </c>
      <c r="L13" s="22">
        <f t="shared" si="0"/>
        <v>-1</v>
      </c>
    </row>
    <row r="14" spans="1:12" ht="15" customHeight="1" x14ac:dyDescent="0.25">
      <c r="A14" s="19" t="s">
        <v>33</v>
      </c>
      <c r="B14" s="19" t="s">
        <v>37</v>
      </c>
      <c r="C14" s="19" t="s">
        <v>33</v>
      </c>
      <c r="D14" s="20" t="s">
        <v>38</v>
      </c>
      <c r="E14" s="21">
        <v>10</v>
      </c>
      <c r="F14" s="21">
        <v>10</v>
      </c>
      <c r="G14" s="21">
        <v>11431</v>
      </c>
      <c r="H14" s="21">
        <v>10</v>
      </c>
      <c r="I14" s="21">
        <v>10</v>
      </c>
      <c r="J14" s="21">
        <v>0</v>
      </c>
      <c r="K14" s="21">
        <f t="shared" si="1"/>
        <v>-10</v>
      </c>
      <c r="L14" s="22">
        <f t="shared" si="0"/>
        <v>-1</v>
      </c>
    </row>
    <row r="15" spans="1:12" ht="15" customHeight="1" x14ac:dyDescent="0.25">
      <c r="A15" s="19" t="s">
        <v>33</v>
      </c>
      <c r="B15" s="19" t="s">
        <v>33</v>
      </c>
      <c r="C15" s="19" t="s">
        <v>39</v>
      </c>
      <c r="D15" s="20" t="s">
        <v>40</v>
      </c>
      <c r="E15" s="21">
        <v>10</v>
      </c>
      <c r="F15" s="21">
        <v>10</v>
      </c>
      <c r="G15" s="21">
        <v>11431</v>
      </c>
      <c r="H15" s="21">
        <v>10</v>
      </c>
      <c r="I15" s="21">
        <v>10</v>
      </c>
      <c r="J15" s="21">
        <v>0</v>
      </c>
      <c r="K15" s="21">
        <f t="shared" si="1"/>
        <v>-10</v>
      </c>
      <c r="L15" s="22">
        <f t="shared" si="0"/>
        <v>-1</v>
      </c>
    </row>
    <row r="16" spans="1:12" ht="15" customHeight="1" x14ac:dyDescent="0.25">
      <c r="A16" s="19" t="s">
        <v>41</v>
      </c>
      <c r="B16" s="19" t="s">
        <v>33</v>
      </c>
      <c r="C16" s="19" t="s">
        <v>33</v>
      </c>
      <c r="D16" s="20" t="s">
        <v>42</v>
      </c>
      <c r="E16" s="21">
        <v>30</v>
      </c>
      <c r="F16" s="21">
        <v>30</v>
      </c>
      <c r="G16" s="21">
        <v>367073</v>
      </c>
      <c r="H16" s="21">
        <v>30</v>
      </c>
      <c r="I16" s="21">
        <v>30</v>
      </c>
      <c r="J16" s="21">
        <v>2349686</v>
      </c>
      <c r="K16" s="21">
        <f t="shared" si="1"/>
        <v>2349656</v>
      </c>
      <c r="L16" s="22">
        <f t="shared" si="0"/>
        <v>78321.866666666669</v>
      </c>
    </row>
    <row r="17" spans="1:12" ht="15" customHeight="1" x14ac:dyDescent="0.25">
      <c r="A17" s="19" t="s">
        <v>33</v>
      </c>
      <c r="B17" s="19" t="s">
        <v>11</v>
      </c>
      <c r="C17" s="19" t="s">
        <v>33</v>
      </c>
      <c r="D17" s="20" t="s">
        <v>43</v>
      </c>
      <c r="E17" s="21">
        <v>10</v>
      </c>
      <c r="F17" s="21">
        <v>10</v>
      </c>
      <c r="G17" s="21">
        <v>17023</v>
      </c>
      <c r="H17" s="21">
        <v>10</v>
      </c>
      <c r="I17" s="21">
        <v>10</v>
      </c>
      <c r="J17" s="21">
        <v>0</v>
      </c>
      <c r="K17" s="21">
        <f t="shared" si="1"/>
        <v>-10</v>
      </c>
      <c r="L17" s="22">
        <f t="shared" si="0"/>
        <v>-1</v>
      </c>
    </row>
    <row r="18" spans="1:12" ht="15" customHeight="1" x14ac:dyDescent="0.25">
      <c r="A18" s="19" t="s">
        <v>33</v>
      </c>
      <c r="B18" s="19" t="s">
        <v>37</v>
      </c>
      <c r="C18" s="19" t="s">
        <v>33</v>
      </c>
      <c r="D18" s="20" t="s">
        <v>44</v>
      </c>
      <c r="E18" s="21">
        <v>10</v>
      </c>
      <c r="F18" s="21">
        <v>10</v>
      </c>
      <c r="G18" s="21">
        <v>90323</v>
      </c>
      <c r="H18" s="21">
        <v>10</v>
      </c>
      <c r="I18" s="21">
        <v>10</v>
      </c>
      <c r="J18" s="21">
        <v>201958</v>
      </c>
      <c r="K18" s="21">
        <f t="shared" si="1"/>
        <v>201948</v>
      </c>
      <c r="L18" s="22">
        <f t="shared" si="0"/>
        <v>20194.8</v>
      </c>
    </row>
    <row r="19" spans="1:12" ht="15" customHeight="1" x14ac:dyDescent="0.25">
      <c r="A19" s="19" t="s">
        <v>33</v>
      </c>
      <c r="B19" s="19" t="s">
        <v>45</v>
      </c>
      <c r="C19" s="19" t="s">
        <v>33</v>
      </c>
      <c r="D19" s="20" t="s">
        <v>46</v>
      </c>
      <c r="E19" s="21">
        <v>10</v>
      </c>
      <c r="F19" s="21">
        <v>10</v>
      </c>
      <c r="G19" s="21">
        <v>259727</v>
      </c>
      <c r="H19" s="21">
        <v>10</v>
      </c>
      <c r="I19" s="21">
        <v>10</v>
      </c>
      <c r="J19" s="21">
        <v>2147728</v>
      </c>
      <c r="K19" s="21">
        <f t="shared" si="1"/>
        <v>2147718</v>
      </c>
      <c r="L19" s="22">
        <f t="shared" si="0"/>
        <v>214771.8</v>
      </c>
    </row>
    <row r="20" spans="1:12" ht="15" customHeight="1" x14ac:dyDescent="0.25">
      <c r="A20" s="19" t="s">
        <v>47</v>
      </c>
      <c r="B20" s="19" t="s">
        <v>33</v>
      </c>
      <c r="C20" s="19" t="s">
        <v>33</v>
      </c>
      <c r="D20" s="20" t="s">
        <v>48</v>
      </c>
      <c r="E20" s="21">
        <v>1536645968</v>
      </c>
      <c r="F20" s="21">
        <v>1604228249</v>
      </c>
      <c r="G20" s="21">
        <v>951521253</v>
      </c>
      <c r="H20" s="21">
        <v>1601185057</v>
      </c>
      <c r="I20" s="21">
        <f>I21</f>
        <v>1596284130</v>
      </c>
      <c r="J20" s="21">
        <v>1593155071</v>
      </c>
      <c r="K20" s="21">
        <f t="shared" si="1"/>
        <v>-3129059</v>
      </c>
      <c r="L20" s="22">
        <f t="shared" si="0"/>
        <v>-1.9602143134756344E-3</v>
      </c>
    </row>
    <row r="21" spans="1:12" ht="15" customHeight="1" x14ac:dyDescent="0.25">
      <c r="A21" s="19" t="s">
        <v>33</v>
      </c>
      <c r="B21" s="19" t="s">
        <v>11</v>
      </c>
      <c r="C21" s="19" t="s">
        <v>33</v>
      </c>
      <c r="D21" s="20" t="s">
        <v>49</v>
      </c>
      <c r="E21" s="21">
        <v>1536645968</v>
      </c>
      <c r="F21" s="21">
        <v>1604228249</v>
      </c>
      <c r="G21" s="21">
        <v>951521253</v>
      </c>
      <c r="H21" s="21">
        <v>1601185057</v>
      </c>
      <c r="I21" s="21">
        <v>1596284130</v>
      </c>
      <c r="J21" s="21">
        <v>1593155071</v>
      </c>
      <c r="K21" s="21">
        <f t="shared" si="1"/>
        <v>-3129059</v>
      </c>
      <c r="L21" s="22">
        <f t="shared" si="0"/>
        <v>-1.9602143134756344E-3</v>
      </c>
    </row>
    <row r="22" spans="1:12" ht="15" customHeight="1" x14ac:dyDescent="0.25">
      <c r="A22" s="19" t="s">
        <v>50</v>
      </c>
      <c r="B22" s="19" t="s">
        <v>33</v>
      </c>
      <c r="C22" s="19" t="s">
        <v>33</v>
      </c>
      <c r="D22" s="20" t="s">
        <v>51</v>
      </c>
      <c r="E22" s="21">
        <v>10</v>
      </c>
      <c r="F22" s="21">
        <v>10</v>
      </c>
      <c r="G22" s="21">
        <v>9372</v>
      </c>
      <c r="H22" s="21">
        <v>10</v>
      </c>
      <c r="I22" s="21">
        <v>10</v>
      </c>
      <c r="J22" s="21">
        <v>20</v>
      </c>
      <c r="K22" s="21">
        <f t="shared" si="1"/>
        <v>10</v>
      </c>
      <c r="L22" s="22">
        <f t="shared" si="0"/>
        <v>1</v>
      </c>
    </row>
    <row r="23" spans="1:12" ht="15" customHeight="1" x14ac:dyDescent="0.25">
      <c r="A23" s="19" t="s">
        <v>33</v>
      </c>
      <c r="B23" s="19" t="s">
        <v>52</v>
      </c>
      <c r="C23" s="19" t="s">
        <v>33</v>
      </c>
      <c r="D23" s="20" t="s">
        <v>53</v>
      </c>
      <c r="E23" s="21">
        <v>10</v>
      </c>
      <c r="F23" s="21">
        <v>10</v>
      </c>
      <c r="G23" s="21">
        <v>9372</v>
      </c>
      <c r="H23" s="21">
        <v>10</v>
      </c>
      <c r="I23" s="21">
        <v>10</v>
      </c>
      <c r="J23" s="21">
        <v>20</v>
      </c>
      <c r="K23" s="21">
        <f t="shared" si="1"/>
        <v>10</v>
      </c>
      <c r="L23" s="22">
        <f t="shared" si="0"/>
        <v>1</v>
      </c>
    </row>
    <row r="24" spans="1:12" ht="15" customHeight="1" x14ac:dyDescent="0.25">
      <c r="A24" s="19" t="s">
        <v>54</v>
      </c>
      <c r="B24" s="19" t="s">
        <v>33</v>
      </c>
      <c r="C24" s="19" t="s">
        <v>33</v>
      </c>
      <c r="D24" s="20" t="s">
        <v>55</v>
      </c>
      <c r="E24" s="21">
        <v>1000</v>
      </c>
      <c r="F24" s="21">
        <v>1461200</v>
      </c>
      <c r="G24" s="21">
        <v>0</v>
      </c>
      <c r="H24" s="21">
        <v>1000</v>
      </c>
      <c r="I24" s="21">
        <v>1000</v>
      </c>
      <c r="J24" s="21">
        <v>1000</v>
      </c>
      <c r="K24" s="21">
        <f t="shared" si="1"/>
        <v>0</v>
      </c>
      <c r="L24" s="22">
        <f t="shared" si="0"/>
        <v>0</v>
      </c>
    </row>
    <row r="25" spans="1:12" ht="15" customHeight="1" thickBot="1" x14ac:dyDescent="0.3">
      <c r="A25" s="23" t="s">
        <v>33</v>
      </c>
      <c r="B25" s="23" t="s">
        <v>33</v>
      </c>
      <c r="C25" s="23" t="s">
        <v>33</v>
      </c>
      <c r="D25" s="24" t="s">
        <v>56</v>
      </c>
      <c r="E25" s="25">
        <v>1536647018</v>
      </c>
      <c r="F25" s="25">
        <v>1605689499</v>
      </c>
      <c r="G25" s="25">
        <v>957862696</v>
      </c>
      <c r="H25" s="25">
        <v>1601186107</v>
      </c>
      <c r="I25" s="25">
        <f>I26+I27+I28+I30+I42+I44+I46+I48+I55+I57</f>
        <v>1596285190</v>
      </c>
      <c r="J25" s="25">
        <f>J26+J27+J28+J30+J42+J44+J46+J48+J55+J57</f>
        <v>1595505767</v>
      </c>
      <c r="K25" s="25">
        <f>K26+K27+K28+K30+K42+K44+K46+K48+K55+K57</f>
        <v>-779423</v>
      </c>
      <c r="L25" s="26">
        <f t="shared" si="0"/>
        <v>-4.8827302594970512E-4</v>
      </c>
    </row>
    <row r="26" spans="1:12" ht="15" customHeight="1" x14ac:dyDescent="0.25">
      <c r="A26" s="19" t="s">
        <v>57</v>
      </c>
      <c r="B26" s="19" t="s">
        <v>33</v>
      </c>
      <c r="C26" s="19" t="s">
        <v>33</v>
      </c>
      <c r="D26" s="20" t="s">
        <v>58</v>
      </c>
      <c r="E26" s="21">
        <v>4090984</v>
      </c>
      <c r="F26" s="21">
        <v>4051338</v>
      </c>
      <c r="G26" s="21">
        <v>2560626</v>
      </c>
      <c r="H26" s="21">
        <v>4262805</v>
      </c>
      <c r="I26" s="21">
        <v>0</v>
      </c>
      <c r="J26" s="21">
        <v>0</v>
      </c>
      <c r="K26" s="21">
        <f t="shared" ref="K26:K57" si="2">J26-I26</f>
        <v>0</v>
      </c>
      <c r="L26" s="22" t="str">
        <f t="shared" ref="L26:L57" si="3">IF(ISERROR(K26/I26),"-",K26/I26)</f>
        <v>-</v>
      </c>
    </row>
    <row r="27" spans="1:12" ht="15" customHeight="1" x14ac:dyDescent="0.25">
      <c r="A27" s="19" t="s">
        <v>59</v>
      </c>
      <c r="B27" s="19" t="s">
        <v>33</v>
      </c>
      <c r="C27" s="19" t="s">
        <v>33</v>
      </c>
      <c r="D27" s="20" t="s">
        <v>60</v>
      </c>
      <c r="E27" s="21">
        <v>180012</v>
      </c>
      <c r="F27" s="21">
        <v>180012</v>
      </c>
      <c r="G27" s="21">
        <v>67746</v>
      </c>
      <c r="H27" s="21">
        <v>187571</v>
      </c>
      <c r="I27" s="21">
        <v>0</v>
      </c>
      <c r="J27" s="21">
        <v>0</v>
      </c>
      <c r="K27" s="21">
        <f t="shared" si="2"/>
        <v>0</v>
      </c>
      <c r="L27" s="22" t="str">
        <f t="shared" si="3"/>
        <v>-</v>
      </c>
    </row>
    <row r="28" spans="1:12" ht="15" customHeight="1" x14ac:dyDescent="0.25">
      <c r="A28" s="19" t="s">
        <v>61</v>
      </c>
      <c r="B28" s="19" t="s">
        <v>33</v>
      </c>
      <c r="C28" s="19" t="s">
        <v>33</v>
      </c>
      <c r="D28" s="20" t="s">
        <v>62</v>
      </c>
      <c r="E28" s="21">
        <v>10</v>
      </c>
      <c r="F28" s="21">
        <v>10</v>
      </c>
      <c r="G28" s="21">
        <v>0</v>
      </c>
      <c r="H28" s="21">
        <v>10</v>
      </c>
      <c r="I28" s="21">
        <v>0</v>
      </c>
      <c r="J28" s="21">
        <v>0</v>
      </c>
      <c r="K28" s="21">
        <f t="shared" si="2"/>
        <v>0</v>
      </c>
      <c r="L28" s="22" t="str">
        <f t="shared" si="3"/>
        <v>-</v>
      </c>
    </row>
    <row r="29" spans="1:12" ht="15" customHeight="1" x14ac:dyDescent="0.25">
      <c r="A29" s="19" t="s">
        <v>33</v>
      </c>
      <c r="B29" s="19" t="s">
        <v>63</v>
      </c>
      <c r="C29" s="19" t="s">
        <v>33</v>
      </c>
      <c r="D29" s="20" t="s">
        <v>64</v>
      </c>
      <c r="E29" s="21">
        <v>10</v>
      </c>
      <c r="F29" s="21">
        <v>10</v>
      </c>
      <c r="G29" s="21">
        <v>0</v>
      </c>
      <c r="H29" s="21">
        <v>10</v>
      </c>
      <c r="I29" s="21">
        <v>0</v>
      </c>
      <c r="J29" s="21">
        <v>0</v>
      </c>
      <c r="K29" s="21">
        <f t="shared" si="2"/>
        <v>0</v>
      </c>
      <c r="L29" s="22" t="str">
        <f t="shared" si="3"/>
        <v>-</v>
      </c>
    </row>
    <row r="30" spans="1:12" ht="15" customHeight="1" x14ac:dyDescent="0.25">
      <c r="A30" s="19" t="s">
        <v>65</v>
      </c>
      <c r="B30" s="19" t="s">
        <v>33</v>
      </c>
      <c r="C30" s="19" t="s">
        <v>33</v>
      </c>
      <c r="D30" s="20" t="s">
        <v>36</v>
      </c>
      <c r="E30" s="21">
        <v>1466242625</v>
      </c>
      <c r="F30" s="21">
        <v>1466242625</v>
      </c>
      <c r="G30" s="21">
        <v>885378725</v>
      </c>
      <c r="H30" s="21">
        <v>1527824816</v>
      </c>
      <c r="I30" s="21">
        <f>I31+I40</f>
        <v>1533636487</v>
      </c>
      <c r="J30" s="21">
        <f>J31+J40</f>
        <v>1539722638</v>
      </c>
      <c r="K30" s="21">
        <f t="shared" si="2"/>
        <v>6086151</v>
      </c>
      <c r="L30" s="22">
        <f t="shared" si="3"/>
        <v>3.9684443162312424E-3</v>
      </c>
    </row>
    <row r="31" spans="1:12" ht="15" customHeight="1" x14ac:dyDescent="0.25">
      <c r="A31" s="19" t="s">
        <v>33</v>
      </c>
      <c r="B31" s="19" t="s">
        <v>11</v>
      </c>
      <c r="C31" s="19" t="s">
        <v>33</v>
      </c>
      <c r="D31" s="20" t="s">
        <v>66</v>
      </c>
      <c r="E31" s="21">
        <v>1466242625</v>
      </c>
      <c r="F31" s="21">
        <v>1466242625</v>
      </c>
      <c r="G31" s="21">
        <v>885378725</v>
      </c>
      <c r="H31" s="21">
        <v>1527824816</v>
      </c>
      <c r="I31" s="21">
        <f>SUM(I32:I38)</f>
        <v>1527824816</v>
      </c>
      <c r="J31" s="21">
        <f>SUM(J32:J38)</f>
        <v>1532921910</v>
      </c>
      <c r="K31" s="21">
        <f t="shared" si="2"/>
        <v>5097094</v>
      </c>
      <c r="L31" s="22">
        <f t="shared" si="3"/>
        <v>3.3361769926899786E-3</v>
      </c>
    </row>
    <row r="32" spans="1:12" ht="15" customHeight="1" x14ac:dyDescent="0.25">
      <c r="A32" s="19" t="s">
        <v>33</v>
      </c>
      <c r="B32" s="19" t="s">
        <v>33</v>
      </c>
      <c r="C32" s="19" t="s">
        <v>67</v>
      </c>
      <c r="D32" s="20" t="s">
        <v>68</v>
      </c>
      <c r="E32" s="21">
        <v>18216817</v>
      </c>
      <c r="F32" s="21">
        <v>18216817</v>
      </c>
      <c r="G32" s="21">
        <v>10338386</v>
      </c>
      <c r="H32" s="21">
        <v>18981923</v>
      </c>
      <c r="I32" s="21">
        <v>18981923</v>
      </c>
      <c r="J32" s="21">
        <v>18202520</v>
      </c>
      <c r="K32" s="21">
        <f t="shared" si="2"/>
        <v>-779403</v>
      </c>
      <c r="L32" s="22">
        <f t="shared" si="3"/>
        <v>-4.1060276137459835E-2</v>
      </c>
    </row>
    <row r="33" spans="1:12" ht="15" customHeight="1" x14ac:dyDescent="0.25">
      <c r="A33" s="19" t="s">
        <v>33</v>
      </c>
      <c r="B33" s="19" t="s">
        <v>33</v>
      </c>
      <c r="C33" s="19" t="s">
        <v>69</v>
      </c>
      <c r="D33" s="20" t="s">
        <v>70</v>
      </c>
      <c r="E33" s="21">
        <v>412719289</v>
      </c>
      <c r="F33" s="21">
        <v>412719289</v>
      </c>
      <c r="G33" s="21">
        <v>209702270</v>
      </c>
      <c r="H33" s="21">
        <v>430053499</v>
      </c>
      <c r="I33" s="21">
        <v>430053499</v>
      </c>
      <c r="J33" s="21">
        <v>434687375</v>
      </c>
      <c r="K33" s="21">
        <f t="shared" si="2"/>
        <v>4633876</v>
      </c>
      <c r="L33" s="22">
        <f t="shared" si="3"/>
        <v>1.0775115214211988E-2</v>
      </c>
    </row>
    <row r="34" spans="1:12" ht="15" customHeight="1" x14ac:dyDescent="0.25">
      <c r="A34" s="19" t="s">
        <v>33</v>
      </c>
      <c r="B34" s="19" t="s">
        <v>33</v>
      </c>
      <c r="C34" s="19" t="s">
        <v>71</v>
      </c>
      <c r="D34" s="20" t="s">
        <v>72</v>
      </c>
      <c r="E34" s="21">
        <v>30590566</v>
      </c>
      <c r="F34" s="21">
        <v>30590566</v>
      </c>
      <c r="G34" s="21">
        <v>16213643</v>
      </c>
      <c r="H34" s="21">
        <v>31875370</v>
      </c>
      <c r="I34" s="21">
        <v>31875370</v>
      </c>
      <c r="J34" s="21">
        <v>33117991</v>
      </c>
      <c r="K34" s="21">
        <f t="shared" si="2"/>
        <v>1242621</v>
      </c>
      <c r="L34" s="22">
        <f t="shared" si="3"/>
        <v>3.8983735718204994E-2</v>
      </c>
    </row>
    <row r="35" spans="1:12" ht="15" customHeight="1" x14ac:dyDescent="0.25">
      <c r="A35" s="19" t="s">
        <v>33</v>
      </c>
      <c r="B35" s="19" t="s">
        <v>33</v>
      </c>
      <c r="C35" s="19" t="s">
        <v>73</v>
      </c>
      <c r="D35" s="20" t="s">
        <v>74</v>
      </c>
      <c r="E35" s="21">
        <v>259986567</v>
      </c>
      <c r="F35" s="21">
        <v>259986567</v>
      </c>
      <c r="G35" s="21">
        <v>140115574</v>
      </c>
      <c r="H35" s="21">
        <v>270906003</v>
      </c>
      <c r="I35" s="21">
        <v>270906003</v>
      </c>
      <c r="J35" s="21">
        <v>455328981</v>
      </c>
      <c r="K35" s="21">
        <f t="shared" si="2"/>
        <v>184422978</v>
      </c>
      <c r="L35" s="22">
        <f t="shared" si="3"/>
        <v>0.68076371862457397</v>
      </c>
    </row>
    <row r="36" spans="1:12" ht="15" customHeight="1" x14ac:dyDescent="0.25">
      <c r="A36" s="19" t="s">
        <v>33</v>
      </c>
      <c r="B36" s="19" t="s">
        <v>33</v>
      </c>
      <c r="C36" s="19" t="s">
        <v>75</v>
      </c>
      <c r="D36" s="20" t="s">
        <v>76</v>
      </c>
      <c r="E36" s="21">
        <v>509008851</v>
      </c>
      <c r="F36" s="21">
        <v>509008851</v>
      </c>
      <c r="G36" s="21">
        <v>509008852</v>
      </c>
      <c r="H36" s="21">
        <v>530387223</v>
      </c>
      <c r="I36" s="21">
        <v>530387223</v>
      </c>
      <c r="J36" s="21">
        <v>530387223</v>
      </c>
      <c r="K36" s="21">
        <f t="shared" si="2"/>
        <v>0</v>
      </c>
      <c r="L36" s="22">
        <f t="shared" si="3"/>
        <v>0</v>
      </c>
    </row>
    <row r="37" spans="1:12" ht="15" customHeight="1" x14ac:dyDescent="0.25">
      <c r="A37" s="19" t="s">
        <v>33</v>
      </c>
      <c r="B37" s="19" t="s">
        <v>33</v>
      </c>
      <c r="C37" s="19" t="s">
        <v>77</v>
      </c>
      <c r="D37" s="20" t="s">
        <v>78</v>
      </c>
      <c r="E37" s="21">
        <v>176989422</v>
      </c>
      <c r="F37" s="21">
        <v>176989422</v>
      </c>
      <c r="G37" s="21">
        <v>0</v>
      </c>
      <c r="H37" s="21">
        <v>184422978</v>
      </c>
      <c r="I37" s="21">
        <v>184422978</v>
      </c>
      <c r="J37" s="21">
        <v>0</v>
      </c>
      <c r="K37" s="21">
        <f t="shared" si="2"/>
        <v>-184422978</v>
      </c>
      <c r="L37" s="22">
        <f t="shared" si="3"/>
        <v>-1</v>
      </c>
    </row>
    <row r="38" spans="1:12" ht="15" customHeight="1" x14ac:dyDescent="0.25">
      <c r="A38" s="19" t="s">
        <v>33</v>
      </c>
      <c r="B38" s="19" t="s">
        <v>33</v>
      </c>
      <c r="C38" s="19" t="s">
        <v>79</v>
      </c>
      <c r="D38" s="20" t="s">
        <v>80</v>
      </c>
      <c r="E38" s="21">
        <v>58731113</v>
      </c>
      <c r="F38" s="21">
        <v>58731113</v>
      </c>
      <c r="G38" s="21">
        <v>0</v>
      </c>
      <c r="H38" s="21">
        <v>61197820</v>
      </c>
      <c r="I38" s="21">
        <v>61197820</v>
      </c>
      <c r="J38" s="21">
        <v>61197820</v>
      </c>
      <c r="K38" s="21">
        <f t="shared" si="2"/>
        <v>0</v>
      </c>
      <c r="L38" s="22">
        <f t="shared" si="3"/>
        <v>0</v>
      </c>
    </row>
    <row r="39" spans="1:12" ht="15" customHeight="1" x14ac:dyDescent="0.25">
      <c r="A39" s="19" t="s">
        <v>33</v>
      </c>
      <c r="B39" s="19" t="s">
        <v>33</v>
      </c>
      <c r="C39" s="19" t="s">
        <v>81</v>
      </c>
      <c r="D39" s="20" t="s">
        <v>82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10</v>
      </c>
      <c r="K39" s="21">
        <f t="shared" si="2"/>
        <v>10</v>
      </c>
      <c r="L39" s="22" t="str">
        <f t="shared" si="3"/>
        <v>-</v>
      </c>
    </row>
    <row r="40" spans="1:12" ht="15" customHeight="1" x14ac:dyDescent="0.25">
      <c r="A40" s="19" t="s">
        <v>33</v>
      </c>
      <c r="B40" s="19" t="s">
        <v>37</v>
      </c>
      <c r="C40" s="19" t="s">
        <v>33</v>
      </c>
      <c r="D40" s="20" t="s">
        <v>83</v>
      </c>
      <c r="E40" s="21">
        <v>0</v>
      </c>
      <c r="F40" s="21">
        <v>0</v>
      </c>
      <c r="G40" s="21">
        <v>0</v>
      </c>
      <c r="H40" s="21">
        <v>0</v>
      </c>
      <c r="I40" s="21">
        <f>I41</f>
        <v>5811671</v>
      </c>
      <c r="J40" s="21">
        <v>6800728</v>
      </c>
      <c r="K40" s="21">
        <f t="shared" si="2"/>
        <v>989057</v>
      </c>
      <c r="L40" s="22">
        <f t="shared" si="3"/>
        <v>0.17018461643819824</v>
      </c>
    </row>
    <row r="41" spans="1:12" ht="15" customHeight="1" x14ac:dyDescent="0.25">
      <c r="A41" s="19" t="s">
        <v>33</v>
      </c>
      <c r="B41" s="19" t="s">
        <v>33</v>
      </c>
      <c r="C41" s="19" t="s">
        <v>84</v>
      </c>
      <c r="D41" s="20" t="s">
        <v>85</v>
      </c>
      <c r="E41" s="21">
        <v>0</v>
      </c>
      <c r="F41" s="21">
        <v>0</v>
      </c>
      <c r="G41" s="21">
        <v>0</v>
      </c>
      <c r="H41" s="21">
        <v>0</v>
      </c>
      <c r="I41" s="21">
        <v>5811671</v>
      </c>
      <c r="J41" s="21">
        <v>6800728</v>
      </c>
      <c r="K41" s="21">
        <f t="shared" si="2"/>
        <v>989057</v>
      </c>
      <c r="L41" s="22">
        <f t="shared" si="3"/>
        <v>0.17018461643819824</v>
      </c>
    </row>
    <row r="42" spans="1:12" ht="15" customHeight="1" x14ac:dyDescent="0.25">
      <c r="A42" s="19" t="s">
        <v>86</v>
      </c>
      <c r="B42" s="19" t="s">
        <v>33</v>
      </c>
      <c r="C42" s="19" t="s">
        <v>33</v>
      </c>
      <c r="D42" s="20" t="s">
        <v>87</v>
      </c>
      <c r="E42" s="21">
        <v>20</v>
      </c>
      <c r="F42" s="21">
        <v>20</v>
      </c>
      <c r="G42" s="21">
        <v>18530</v>
      </c>
      <c r="H42" s="21">
        <v>20</v>
      </c>
      <c r="I42" s="21">
        <v>20</v>
      </c>
      <c r="J42" s="21">
        <v>0</v>
      </c>
      <c r="K42" s="21">
        <f t="shared" si="2"/>
        <v>-20</v>
      </c>
      <c r="L42" s="22">
        <f t="shared" si="3"/>
        <v>-1</v>
      </c>
    </row>
    <row r="43" spans="1:12" ht="15" customHeight="1" x14ac:dyDescent="0.25">
      <c r="A43" s="19" t="s">
        <v>33</v>
      </c>
      <c r="B43" s="19" t="s">
        <v>45</v>
      </c>
      <c r="C43" s="19" t="s">
        <v>33</v>
      </c>
      <c r="D43" s="20" t="s">
        <v>88</v>
      </c>
      <c r="E43" s="21">
        <v>20</v>
      </c>
      <c r="F43" s="21">
        <v>20</v>
      </c>
      <c r="G43" s="21">
        <v>18530</v>
      </c>
      <c r="H43" s="21">
        <v>20</v>
      </c>
      <c r="I43" s="21">
        <v>20</v>
      </c>
      <c r="J43" s="21">
        <v>0</v>
      </c>
      <c r="K43" s="21">
        <f t="shared" si="2"/>
        <v>-20</v>
      </c>
      <c r="L43" s="22">
        <f t="shared" si="3"/>
        <v>-1</v>
      </c>
    </row>
    <row r="44" spans="1:12" ht="15" customHeight="1" x14ac:dyDescent="0.25">
      <c r="A44" s="19" t="s">
        <v>89</v>
      </c>
      <c r="B44" s="19" t="s">
        <v>33</v>
      </c>
      <c r="C44" s="19" t="s">
        <v>33</v>
      </c>
      <c r="D44" s="20" t="s">
        <v>90</v>
      </c>
      <c r="E44" s="21">
        <v>432371</v>
      </c>
      <c r="F44" s="21">
        <v>432371</v>
      </c>
      <c r="G44" s="21">
        <v>215223</v>
      </c>
      <c r="H44" s="21">
        <v>450531</v>
      </c>
      <c r="I44" s="21">
        <v>0</v>
      </c>
      <c r="J44" s="21">
        <v>0</v>
      </c>
      <c r="K44" s="21">
        <f t="shared" si="2"/>
        <v>0</v>
      </c>
      <c r="L44" s="22" t="str">
        <f t="shared" si="3"/>
        <v>-</v>
      </c>
    </row>
    <row r="45" spans="1:12" ht="15" customHeight="1" x14ac:dyDescent="0.25">
      <c r="A45" s="19" t="s">
        <v>33</v>
      </c>
      <c r="B45" s="19" t="s">
        <v>91</v>
      </c>
      <c r="C45" s="19" t="s">
        <v>33</v>
      </c>
      <c r="D45" s="20" t="s">
        <v>92</v>
      </c>
      <c r="E45" s="21">
        <v>432371</v>
      </c>
      <c r="F45" s="21">
        <v>432371</v>
      </c>
      <c r="G45" s="21">
        <v>215223</v>
      </c>
      <c r="H45" s="21">
        <v>450531</v>
      </c>
      <c r="I45" s="21">
        <v>0</v>
      </c>
      <c r="J45" s="21">
        <v>0</v>
      </c>
      <c r="K45" s="21">
        <f t="shared" si="2"/>
        <v>0</v>
      </c>
      <c r="L45" s="22" t="str">
        <f t="shared" si="3"/>
        <v>-</v>
      </c>
    </row>
    <row r="46" spans="1:12" ht="15" customHeight="1" x14ac:dyDescent="0.25">
      <c r="A46" s="19" t="s">
        <v>93</v>
      </c>
      <c r="B46" s="19" t="s">
        <v>33</v>
      </c>
      <c r="C46" s="19" t="s">
        <v>33</v>
      </c>
      <c r="D46" s="20" t="s">
        <v>94</v>
      </c>
      <c r="E46" s="21">
        <v>8521505</v>
      </c>
      <c r="F46" s="21">
        <v>8521505</v>
      </c>
      <c r="G46" s="21">
        <v>537719</v>
      </c>
      <c r="H46" s="21">
        <v>8879408</v>
      </c>
      <c r="I46" s="21">
        <v>8879408</v>
      </c>
      <c r="J46" s="21">
        <v>6847948</v>
      </c>
      <c r="K46" s="21">
        <f t="shared" si="2"/>
        <v>-2031460</v>
      </c>
      <c r="L46" s="22">
        <f t="shared" si="3"/>
        <v>-0.22878327023603376</v>
      </c>
    </row>
    <row r="47" spans="1:12" ht="15" customHeight="1" x14ac:dyDescent="0.25">
      <c r="A47" s="28" t="s">
        <v>33</v>
      </c>
      <c r="B47" s="28" t="s">
        <v>37</v>
      </c>
      <c r="C47" s="28" t="s">
        <v>33</v>
      </c>
      <c r="D47" s="29" t="s">
        <v>95</v>
      </c>
      <c r="E47" s="30">
        <v>8521505</v>
      </c>
      <c r="F47" s="30">
        <v>8521505</v>
      </c>
      <c r="G47" s="30">
        <v>537719</v>
      </c>
      <c r="H47" s="30">
        <v>8879408</v>
      </c>
      <c r="I47" s="30">
        <v>8879408</v>
      </c>
      <c r="J47" s="30">
        <v>6847948</v>
      </c>
      <c r="K47" s="30">
        <f t="shared" si="2"/>
        <v>-2031460</v>
      </c>
      <c r="L47" s="32">
        <f t="shared" si="3"/>
        <v>-0.22878327023603376</v>
      </c>
    </row>
    <row r="48" spans="1:12" ht="15" customHeight="1" x14ac:dyDescent="0.25">
      <c r="A48" s="33" t="s">
        <v>96</v>
      </c>
      <c r="B48" s="33" t="s">
        <v>33</v>
      </c>
      <c r="C48" s="33" t="s">
        <v>33</v>
      </c>
      <c r="D48" s="34" t="s">
        <v>97</v>
      </c>
      <c r="E48" s="35">
        <v>57177491</v>
      </c>
      <c r="F48" s="35">
        <v>57177491</v>
      </c>
      <c r="G48" s="35">
        <v>0</v>
      </c>
      <c r="H48" s="35">
        <v>59578946</v>
      </c>
      <c r="I48" s="35">
        <f>I49+I54</f>
        <v>53767275</v>
      </c>
      <c r="J48" s="35">
        <f>J49+J54</f>
        <v>48933181</v>
      </c>
      <c r="K48" s="35">
        <f t="shared" si="2"/>
        <v>-4834094</v>
      </c>
      <c r="L48" s="36">
        <f t="shared" si="3"/>
        <v>-8.9907736629762244E-2</v>
      </c>
    </row>
    <row r="49" spans="1:12" ht="15" customHeight="1" x14ac:dyDescent="0.25">
      <c r="A49" s="19" t="s">
        <v>33</v>
      </c>
      <c r="B49" s="19" t="s">
        <v>11</v>
      </c>
      <c r="C49" s="19" t="s">
        <v>33</v>
      </c>
      <c r="D49" s="20" t="s">
        <v>66</v>
      </c>
      <c r="E49" s="21">
        <v>9084876</v>
      </c>
      <c r="F49" s="21">
        <v>9084876</v>
      </c>
      <c r="G49" s="21">
        <v>0</v>
      </c>
      <c r="H49" s="21">
        <v>9466441</v>
      </c>
      <c r="I49" s="21">
        <v>9466441</v>
      </c>
      <c r="J49" s="21">
        <v>9498624</v>
      </c>
      <c r="K49" s="21">
        <f t="shared" si="2"/>
        <v>32183</v>
      </c>
      <c r="L49" s="22">
        <f t="shared" si="3"/>
        <v>3.3996937180509551E-3</v>
      </c>
    </row>
    <row r="50" spans="1:12" ht="15" customHeight="1" x14ac:dyDescent="0.25">
      <c r="A50" s="19" t="s">
        <v>33</v>
      </c>
      <c r="B50" s="19" t="s">
        <v>33</v>
      </c>
      <c r="C50" s="19" t="s">
        <v>84</v>
      </c>
      <c r="D50" s="20" t="s">
        <v>98</v>
      </c>
      <c r="E50" s="21">
        <v>2637629</v>
      </c>
      <c r="F50" s="21">
        <v>2637629</v>
      </c>
      <c r="G50" s="21">
        <v>0</v>
      </c>
      <c r="H50" s="21">
        <v>2748409</v>
      </c>
      <c r="I50" s="21">
        <v>2748409</v>
      </c>
      <c r="J50" s="21">
        <v>2757754</v>
      </c>
      <c r="K50" s="21">
        <f t="shared" si="2"/>
        <v>9345</v>
      </c>
      <c r="L50" s="22">
        <f t="shared" si="3"/>
        <v>3.4001489589067712E-3</v>
      </c>
    </row>
    <row r="51" spans="1:12" ht="15" customHeight="1" x14ac:dyDescent="0.25">
      <c r="A51" s="19" t="s">
        <v>33</v>
      </c>
      <c r="B51" s="19" t="s">
        <v>33</v>
      </c>
      <c r="C51" s="19" t="s">
        <v>99</v>
      </c>
      <c r="D51" s="20" t="s">
        <v>100</v>
      </c>
      <c r="E51" s="21">
        <v>1416088</v>
      </c>
      <c r="F51" s="21">
        <v>1416088</v>
      </c>
      <c r="G51" s="21">
        <v>0</v>
      </c>
      <c r="H51" s="21">
        <v>1475564</v>
      </c>
      <c r="I51" s="21">
        <v>1475564</v>
      </c>
      <c r="J51" s="21">
        <v>1480580</v>
      </c>
      <c r="K51" s="21">
        <f t="shared" si="2"/>
        <v>5016</v>
      </c>
      <c r="L51" s="22">
        <f t="shared" si="3"/>
        <v>3.3993781360889801E-3</v>
      </c>
    </row>
    <row r="52" spans="1:12" ht="15" customHeight="1" x14ac:dyDescent="0.25">
      <c r="A52" s="19" t="s">
        <v>33</v>
      </c>
      <c r="B52" s="19" t="s">
        <v>33</v>
      </c>
      <c r="C52" s="19" t="s">
        <v>101</v>
      </c>
      <c r="D52" s="20" t="s">
        <v>102</v>
      </c>
      <c r="E52" s="21">
        <v>5031159</v>
      </c>
      <c r="F52" s="21">
        <v>5031159</v>
      </c>
      <c r="G52" s="21">
        <v>0</v>
      </c>
      <c r="H52" s="21">
        <v>5242468</v>
      </c>
      <c r="I52" s="21">
        <v>5242468</v>
      </c>
      <c r="J52" s="21">
        <v>5260290</v>
      </c>
      <c r="K52" s="21">
        <f t="shared" si="2"/>
        <v>17822</v>
      </c>
      <c r="L52" s="22">
        <f t="shared" si="3"/>
        <v>3.3995438789516694E-3</v>
      </c>
    </row>
    <row r="53" spans="1:12" ht="15" customHeight="1" x14ac:dyDescent="0.25">
      <c r="A53" s="19" t="s">
        <v>33</v>
      </c>
      <c r="B53" s="19" t="s">
        <v>37</v>
      </c>
      <c r="C53" s="19" t="s">
        <v>33</v>
      </c>
      <c r="D53" s="20" t="s">
        <v>83</v>
      </c>
      <c r="E53" s="21">
        <v>48092615</v>
      </c>
      <c r="F53" s="21">
        <v>48092615</v>
      </c>
      <c r="G53" s="21">
        <v>0</v>
      </c>
      <c r="H53" s="21">
        <v>50112505</v>
      </c>
      <c r="I53" s="21">
        <f>+I54</f>
        <v>44300834</v>
      </c>
      <c r="J53" s="21">
        <v>39434557</v>
      </c>
      <c r="K53" s="21">
        <f t="shared" si="2"/>
        <v>-4866277</v>
      </c>
      <c r="L53" s="22">
        <f t="shared" si="3"/>
        <v>-0.10984617129329891</v>
      </c>
    </row>
    <row r="54" spans="1:12" ht="27" customHeight="1" x14ac:dyDescent="0.25">
      <c r="A54" s="19" t="s">
        <v>33</v>
      </c>
      <c r="B54" s="19" t="s">
        <v>33</v>
      </c>
      <c r="C54" s="19" t="s">
        <v>101</v>
      </c>
      <c r="D54" s="20" t="s">
        <v>103</v>
      </c>
      <c r="E54" s="21">
        <v>48092615</v>
      </c>
      <c r="F54" s="21">
        <v>48092615</v>
      </c>
      <c r="G54" s="21">
        <v>0</v>
      </c>
      <c r="H54" s="21">
        <v>50112505</v>
      </c>
      <c r="I54" s="21">
        <f>50112505-I41</f>
        <v>44300834</v>
      </c>
      <c r="J54" s="21">
        <v>39434557</v>
      </c>
      <c r="K54" s="21">
        <f t="shared" si="2"/>
        <v>-4866277</v>
      </c>
      <c r="L54" s="22">
        <f t="shared" si="3"/>
        <v>-0.10984617129329891</v>
      </c>
    </row>
    <row r="55" spans="1:12" ht="15" customHeight="1" x14ac:dyDescent="0.25">
      <c r="A55" s="19" t="s">
        <v>104</v>
      </c>
      <c r="B55" s="19" t="s">
        <v>33</v>
      </c>
      <c r="C55" s="19" t="s">
        <v>33</v>
      </c>
      <c r="D55" s="20" t="s">
        <v>105</v>
      </c>
      <c r="E55" s="21">
        <v>1000</v>
      </c>
      <c r="F55" s="21">
        <v>69083127</v>
      </c>
      <c r="G55" s="21">
        <v>69084127</v>
      </c>
      <c r="H55" s="21">
        <v>1000</v>
      </c>
      <c r="I55" s="21">
        <v>1000</v>
      </c>
      <c r="J55" s="21">
        <v>1000</v>
      </c>
      <c r="K55" s="27">
        <f t="shared" si="2"/>
        <v>0</v>
      </c>
      <c r="L55" s="22">
        <f t="shared" si="3"/>
        <v>0</v>
      </c>
    </row>
    <row r="56" spans="1:12" ht="15" customHeight="1" x14ac:dyDescent="0.25">
      <c r="A56" s="19" t="s">
        <v>33</v>
      </c>
      <c r="B56" s="19" t="s">
        <v>91</v>
      </c>
      <c r="C56" s="19" t="s">
        <v>33</v>
      </c>
      <c r="D56" s="20" t="s">
        <v>106</v>
      </c>
      <c r="E56" s="21">
        <v>1000</v>
      </c>
      <c r="F56" s="21">
        <v>69083127</v>
      </c>
      <c r="G56" s="21">
        <v>69084127</v>
      </c>
      <c r="H56" s="21">
        <v>1000</v>
      </c>
      <c r="I56" s="21">
        <v>1000</v>
      </c>
      <c r="J56" s="21">
        <v>1000</v>
      </c>
      <c r="K56" s="27">
        <f t="shared" si="2"/>
        <v>0</v>
      </c>
      <c r="L56" s="22">
        <f t="shared" si="3"/>
        <v>0</v>
      </c>
    </row>
    <row r="57" spans="1:12" ht="15" customHeight="1" x14ac:dyDescent="0.25">
      <c r="A57" s="28" t="s">
        <v>107</v>
      </c>
      <c r="B57" s="28" t="s">
        <v>33</v>
      </c>
      <c r="C57" s="28" t="s">
        <v>33</v>
      </c>
      <c r="D57" s="29" t="s">
        <v>108</v>
      </c>
      <c r="E57" s="30">
        <v>1000</v>
      </c>
      <c r="F57" s="30">
        <v>1000</v>
      </c>
      <c r="G57" s="30">
        <v>0</v>
      </c>
      <c r="H57" s="30">
        <v>1000</v>
      </c>
      <c r="I57" s="30">
        <v>1000</v>
      </c>
      <c r="J57" s="30">
        <v>1000</v>
      </c>
      <c r="K57" s="31">
        <f t="shared" si="2"/>
        <v>0</v>
      </c>
      <c r="L57" s="32">
        <f t="shared" si="3"/>
        <v>0</v>
      </c>
    </row>
    <row r="58" spans="1:12" ht="1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5" customHeight="1" x14ac:dyDescent="0.25">
      <c r="A59" s="55" t="s">
        <v>109</v>
      </c>
      <c r="B59" s="56"/>
      <c r="C59" s="56"/>
      <c r="D59" s="56"/>
      <c r="E59" s="14">
        <f t="shared" ref="E59:K59" si="4">E25-E43-E55-E57</f>
        <v>1536644998</v>
      </c>
      <c r="F59" s="14">
        <f t="shared" si="4"/>
        <v>1536605352</v>
      </c>
      <c r="G59" s="14">
        <f t="shared" si="4"/>
        <v>888760039</v>
      </c>
      <c r="H59" s="14">
        <f t="shared" si="4"/>
        <v>1601184087</v>
      </c>
      <c r="I59" s="14">
        <f t="shared" si="4"/>
        <v>1596283170</v>
      </c>
      <c r="J59" s="14">
        <f t="shared" si="4"/>
        <v>1595503767</v>
      </c>
      <c r="K59" s="14">
        <f t="shared" si="4"/>
        <v>-779403</v>
      </c>
      <c r="L59" s="15">
        <f>IF(ISERROR(K59/I59),"-",K59/I59)</f>
        <v>-4.8826111472440069E-4</v>
      </c>
    </row>
    <row r="60" spans="1:12" ht="15" customHeight="1" x14ac:dyDescent="0.25">
      <c r="A60" s="57" t="s">
        <v>110</v>
      </c>
      <c r="B60" s="58"/>
      <c r="C60" s="58"/>
      <c r="D60" s="58"/>
      <c r="E60" s="58"/>
      <c r="F60" s="58"/>
      <c r="G60" s="58"/>
      <c r="H60" s="58"/>
      <c r="I60" s="58"/>
      <c r="J60" s="58"/>
      <c r="K60" s="1"/>
      <c r="L60" s="1"/>
    </row>
    <row r="61" spans="1:12" ht="5.0999999999999996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25">
      <c r="A62" s="57" t="s">
        <v>116</v>
      </c>
      <c r="B62" s="58"/>
      <c r="C62" s="58"/>
      <c r="D62" s="58"/>
      <c r="E62" s="58"/>
      <c r="F62" s="58"/>
      <c r="G62" s="58"/>
      <c r="H62" s="58"/>
      <c r="I62" s="58"/>
      <c r="J62" s="58"/>
    </row>
  </sheetData>
  <mergeCells count="18">
    <mergeCell ref="A59:D59"/>
    <mergeCell ref="A60:J60"/>
    <mergeCell ref="L10:L11"/>
    <mergeCell ref="K10:K11"/>
    <mergeCell ref="A62:J62"/>
    <mergeCell ref="A1:J1"/>
    <mergeCell ref="A2:J2"/>
    <mergeCell ref="A3:J3"/>
    <mergeCell ref="A5:B5"/>
    <mergeCell ref="C5:F5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78740157480314965" right="0.19685039370078741" top="0.39370078740157483" bottom="0.19685039370078741" header="0" footer="0"/>
  <pageSetup scale="69" fitToHeight="2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2024-09-25T21:49:34Z</dcterms:created>
  <dcterms:modified xsi:type="dcterms:W3CDTF">2024-09-27T14:12:33Z</dcterms:modified>
</cp:coreProperties>
</file>