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filterPrivacy="1" defaultThemeVersion="202300"/>
  <xr:revisionPtr revIDLastSave="0" documentId="13_ncr:1_{0F65D03E-B129-4144-96D8-90FFBD57E9C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 Comparativo analitico" sheetId="1" r:id="rId1"/>
  </sheets>
  <definedNames>
    <definedName name="_xlnm.Print_Area" localSheetId="0">'cuadro Comparativo analitico'!$A$1:$K$67</definedName>
    <definedName name="JR_PAGE_ANCHOR_0_1">'cuadro Comparativo analitico'!$A$1</definedName>
    <definedName name="_xlnm.Print_Titles" localSheetId="0">'cuadro Comparativo analitico'!$1:$11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7" i="1" l="1"/>
  <c r="F72" i="1"/>
  <c r="G72" i="1"/>
  <c r="H72" i="1"/>
  <c r="I72" i="1"/>
  <c r="L72" i="1"/>
  <c r="M72" i="1"/>
  <c r="N72" i="1"/>
  <c r="O72" i="1"/>
  <c r="F73" i="1"/>
  <c r="G73" i="1"/>
  <c r="H73" i="1"/>
  <c r="I73" i="1"/>
  <c r="L73" i="1"/>
  <c r="M73" i="1"/>
  <c r="N73" i="1"/>
  <c r="O73" i="1"/>
  <c r="F74" i="1"/>
  <c r="G74" i="1"/>
  <c r="H74" i="1"/>
  <c r="I74" i="1"/>
  <c r="L74" i="1"/>
  <c r="M74" i="1"/>
  <c r="N74" i="1"/>
  <c r="O74" i="1"/>
  <c r="F75" i="1"/>
  <c r="G75" i="1"/>
  <c r="H75" i="1"/>
  <c r="I75" i="1"/>
  <c r="L75" i="1"/>
  <c r="M75" i="1"/>
  <c r="N75" i="1"/>
  <c r="O75" i="1"/>
  <c r="F76" i="1"/>
  <c r="G76" i="1"/>
  <c r="H76" i="1"/>
  <c r="I76" i="1"/>
  <c r="L76" i="1"/>
  <c r="M76" i="1"/>
  <c r="N76" i="1"/>
  <c r="O76" i="1"/>
  <c r="F77" i="1"/>
  <c r="G77" i="1"/>
  <c r="H77" i="1"/>
  <c r="I77" i="1"/>
  <c r="L77" i="1"/>
  <c r="M77" i="1"/>
  <c r="N77" i="1"/>
  <c r="O77" i="1"/>
  <c r="F78" i="1"/>
  <c r="G78" i="1"/>
  <c r="H78" i="1"/>
  <c r="I78" i="1"/>
  <c r="K78" i="1"/>
  <c r="L78" i="1"/>
  <c r="M78" i="1"/>
  <c r="N78" i="1"/>
  <c r="O78" i="1"/>
  <c r="F79" i="1"/>
  <c r="G79" i="1"/>
  <c r="H79" i="1"/>
  <c r="I79" i="1"/>
  <c r="K79" i="1"/>
  <c r="L79" i="1"/>
  <c r="M79" i="1"/>
  <c r="N79" i="1"/>
  <c r="O79" i="1"/>
  <c r="F80" i="1"/>
  <c r="G80" i="1"/>
  <c r="H80" i="1"/>
  <c r="I80" i="1"/>
  <c r="L80" i="1"/>
  <c r="M80" i="1"/>
  <c r="N80" i="1"/>
  <c r="O80" i="1"/>
  <c r="F81" i="1"/>
  <c r="G81" i="1"/>
  <c r="H81" i="1"/>
  <c r="I81" i="1"/>
  <c r="K81" i="1"/>
  <c r="L81" i="1"/>
  <c r="M81" i="1"/>
  <c r="N81" i="1"/>
  <c r="O81" i="1"/>
  <c r="F82" i="1"/>
  <c r="G82" i="1"/>
  <c r="H82" i="1"/>
  <c r="I82" i="1"/>
  <c r="L82" i="1"/>
  <c r="M82" i="1"/>
  <c r="N82" i="1"/>
  <c r="O82" i="1"/>
  <c r="F83" i="1"/>
  <c r="G83" i="1"/>
  <c r="H83" i="1"/>
  <c r="I83" i="1"/>
  <c r="L83" i="1"/>
  <c r="M83" i="1"/>
  <c r="N83" i="1"/>
  <c r="O83" i="1"/>
  <c r="F84" i="1"/>
  <c r="G84" i="1"/>
  <c r="H84" i="1"/>
  <c r="I84" i="1"/>
  <c r="L84" i="1"/>
  <c r="M84" i="1"/>
  <c r="N84" i="1"/>
  <c r="O84" i="1"/>
  <c r="F85" i="1"/>
  <c r="G85" i="1"/>
  <c r="H85" i="1"/>
  <c r="I85" i="1"/>
  <c r="L85" i="1"/>
  <c r="M85" i="1"/>
  <c r="N85" i="1"/>
  <c r="O85" i="1"/>
  <c r="F86" i="1"/>
  <c r="G86" i="1"/>
  <c r="H86" i="1"/>
  <c r="I86" i="1"/>
  <c r="L86" i="1"/>
  <c r="M86" i="1"/>
  <c r="N86" i="1"/>
  <c r="O86" i="1"/>
  <c r="F87" i="1"/>
  <c r="G87" i="1"/>
  <c r="H87" i="1"/>
  <c r="I87" i="1"/>
  <c r="L87" i="1"/>
  <c r="M87" i="1"/>
  <c r="N87" i="1"/>
  <c r="O87" i="1"/>
  <c r="F88" i="1"/>
  <c r="G88" i="1"/>
  <c r="H88" i="1"/>
  <c r="I88" i="1"/>
  <c r="K88" i="1"/>
  <c r="L88" i="1"/>
  <c r="M88" i="1"/>
  <c r="N88" i="1"/>
  <c r="O88" i="1"/>
  <c r="F89" i="1"/>
  <c r="G89" i="1"/>
  <c r="H89" i="1"/>
  <c r="I89" i="1"/>
  <c r="L89" i="1"/>
  <c r="M89" i="1"/>
  <c r="N89" i="1"/>
  <c r="O89" i="1"/>
  <c r="F90" i="1"/>
  <c r="G90" i="1"/>
  <c r="H90" i="1"/>
  <c r="I90" i="1"/>
  <c r="L90" i="1"/>
  <c r="M90" i="1"/>
  <c r="N90" i="1"/>
  <c r="O90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J35" i="1"/>
  <c r="J36" i="1"/>
  <c r="J37" i="1"/>
  <c r="K37" i="1" s="1"/>
  <c r="J38" i="1"/>
  <c r="J39" i="1"/>
  <c r="K39" i="1" s="1"/>
  <c r="J40" i="1"/>
  <c r="K40" i="1" s="1"/>
  <c r="J41" i="1"/>
  <c r="K41" i="1" s="1"/>
  <c r="J42" i="1"/>
  <c r="K42" i="1" s="1"/>
  <c r="J43" i="1"/>
  <c r="K43" i="1" s="1"/>
  <c r="J44" i="1"/>
  <c r="K44" i="1" s="1"/>
  <c r="J45" i="1"/>
  <c r="K45" i="1" s="1"/>
  <c r="J46" i="1"/>
  <c r="K46" i="1" s="1"/>
  <c r="J47" i="1"/>
  <c r="K47" i="1" s="1"/>
  <c r="J48" i="1"/>
  <c r="K48" i="1" s="1"/>
  <c r="J49" i="1"/>
  <c r="K49" i="1" s="1"/>
  <c r="J50" i="1"/>
  <c r="K50" i="1" s="1"/>
  <c r="J51" i="1"/>
  <c r="K51" i="1" s="1"/>
  <c r="J52" i="1"/>
  <c r="K52" i="1" s="1"/>
  <c r="J53" i="1"/>
  <c r="J54" i="1"/>
  <c r="J55" i="1"/>
  <c r="K55" i="1" s="1"/>
  <c r="J56" i="1"/>
  <c r="K56" i="1" s="1"/>
  <c r="J57" i="1"/>
  <c r="K57" i="1" s="1"/>
  <c r="J58" i="1"/>
  <c r="K58" i="1" s="1"/>
  <c r="J59" i="1"/>
  <c r="K59" i="1" s="1"/>
  <c r="J60" i="1"/>
  <c r="K60" i="1" s="1"/>
  <c r="J19" i="1"/>
  <c r="K19" i="1" s="1"/>
  <c r="J20" i="1"/>
  <c r="K20" i="1" s="1"/>
  <c r="J21" i="1"/>
  <c r="J22" i="1"/>
  <c r="K22" i="1" s="1"/>
  <c r="J23" i="1"/>
  <c r="K23" i="1" s="1"/>
  <c r="J24" i="1"/>
  <c r="K24" i="1" s="1"/>
  <c r="J25" i="1"/>
  <c r="K25" i="1" s="1"/>
  <c r="J26" i="1"/>
  <c r="J28" i="1"/>
  <c r="J29" i="1"/>
  <c r="J30" i="1"/>
  <c r="J31" i="1"/>
  <c r="K31" i="1" s="1"/>
  <c r="J13" i="1"/>
  <c r="K13" i="1" s="1"/>
  <c r="J14" i="1"/>
  <c r="K14" i="1" s="1"/>
  <c r="J15" i="1"/>
  <c r="K15" i="1" s="1"/>
  <c r="J16" i="1"/>
  <c r="K16" i="1" s="1"/>
  <c r="J17" i="1"/>
  <c r="K17" i="1" s="1"/>
  <c r="J34" i="1"/>
  <c r="K34" i="1" s="1"/>
  <c r="J33" i="1"/>
  <c r="K33" i="1" s="1"/>
  <c r="J32" i="1"/>
  <c r="K32" i="1" s="1"/>
  <c r="J18" i="1"/>
  <c r="K18" i="1" s="1"/>
  <c r="J12" i="1"/>
  <c r="K12" i="1" s="1"/>
  <c r="K84" i="1" l="1"/>
  <c r="J73" i="1"/>
  <c r="K72" i="1"/>
  <c r="K87" i="1"/>
  <c r="J81" i="1"/>
  <c r="K89" i="1"/>
  <c r="J84" i="1"/>
  <c r="K85" i="1"/>
  <c r="J83" i="1"/>
  <c r="K80" i="1"/>
  <c r="J88" i="1"/>
  <c r="J89" i="1"/>
  <c r="J78" i="1"/>
  <c r="J79" i="1"/>
  <c r="K75" i="1"/>
  <c r="K74" i="1"/>
  <c r="K90" i="1"/>
  <c r="K86" i="1"/>
  <c r="K76" i="1"/>
  <c r="K77" i="1"/>
  <c r="K73" i="1"/>
  <c r="J76" i="1"/>
  <c r="J87" i="1"/>
  <c r="J90" i="1"/>
  <c r="J82" i="1"/>
  <c r="J74" i="1"/>
  <c r="J85" i="1"/>
  <c r="J77" i="1"/>
  <c r="K38" i="1"/>
  <c r="K83" i="1" s="1"/>
  <c r="J80" i="1"/>
  <c r="J72" i="1"/>
  <c r="J75" i="1"/>
  <c r="J86" i="1"/>
  <c r="K82" i="1" l="1"/>
</calcChain>
</file>

<file path=xl/sharedStrings.xml><?xml version="1.0" encoding="utf-8"?>
<sst xmlns="http://schemas.openxmlformats.org/spreadsheetml/2006/main" count="236" uniqueCount="122">
  <si>
    <r>
      <rPr>
        <b/>
        <sz val="12"/>
        <rFont val="Times New Roman"/>
      </rPr>
      <t>PROYECTO DE LEY DE PRESUPUESTOS PARA EL AÑO 2026</t>
    </r>
  </si>
  <si>
    <r>
      <rPr>
        <b/>
        <sz val="12"/>
        <rFont val="Times New Roman"/>
      </rPr>
      <t>CUADRO COMPARATIVO ANALITICO AÑOS 2025 - 2026</t>
    </r>
  </si>
  <si>
    <r>
      <rPr>
        <b/>
        <sz val="10"/>
        <rFont val="Times New Roman"/>
      </rPr>
      <t>Moneda Nacional</t>
    </r>
  </si>
  <si>
    <r>
      <rPr>
        <sz val="10"/>
        <rFont val="Times New Roman"/>
      </rPr>
      <t xml:space="preserve">       </t>
    </r>
  </si>
  <si>
    <r>
      <rPr>
        <sz val="10"/>
        <rFont val="Times New Roman"/>
      </rPr>
      <t>Partida:</t>
    </r>
  </si>
  <si>
    <r>
      <rPr>
        <sz val="10"/>
        <rFont val="Times New Roman"/>
      </rPr>
      <t>MINISTERIO DE ECONOMÍA, FOMENTO Y TURISMO</t>
    </r>
  </si>
  <si>
    <r>
      <rPr>
        <sz val="10"/>
        <rFont val="Times New Roman"/>
      </rPr>
      <t xml:space="preserve"> PARTIDA:</t>
    </r>
  </si>
  <si>
    <r>
      <rPr>
        <sz val="10"/>
        <rFont val="Times New Roman"/>
      </rPr>
      <t>07</t>
    </r>
  </si>
  <si>
    <r>
      <rPr>
        <sz val="10"/>
        <rFont val="Times New Roman"/>
      </rPr>
      <t>Capítulo:</t>
    </r>
  </si>
  <si>
    <r>
      <rPr>
        <sz val="10"/>
        <rFont val="Times New Roman"/>
      </rPr>
      <t>SUBSECRETARÍA DE ECONOMÍA Y EMPRESAS DE MENOR TAMAÑO</t>
    </r>
  </si>
  <si>
    <r>
      <rPr>
        <sz val="10"/>
        <rFont val="Times New Roman"/>
      </rPr>
      <t xml:space="preserve"> CAPÍTULO:</t>
    </r>
  </si>
  <si>
    <r>
      <rPr>
        <sz val="10"/>
        <rFont val="Times New Roman"/>
      </rPr>
      <t>01</t>
    </r>
  </si>
  <si>
    <r>
      <rPr>
        <sz val="10"/>
        <rFont val="Times New Roman"/>
      </rPr>
      <t>Programa:</t>
    </r>
  </si>
  <si>
    <r>
      <rPr>
        <sz val="10"/>
        <rFont val="Times New Roman"/>
      </rPr>
      <t xml:space="preserve"> PROGRAMA:</t>
    </r>
  </si>
  <si>
    <r>
      <rPr>
        <sz val="10"/>
        <rFont val="Times New Roman"/>
      </rPr>
      <t>Miles de $</t>
    </r>
  </si>
  <si>
    <r>
      <rPr>
        <b/>
        <sz val="10"/>
        <rFont val="Times New Roman"/>
      </rPr>
      <t>Subt</t>
    </r>
  </si>
  <si>
    <r>
      <rPr>
        <b/>
        <sz val="10"/>
        <rFont val="Times New Roman"/>
      </rPr>
      <t>Item</t>
    </r>
  </si>
  <si>
    <r>
      <rPr>
        <b/>
        <sz val="10"/>
        <rFont val="Times New Roman"/>
      </rPr>
      <t>Asig</t>
    </r>
  </si>
  <si>
    <r>
      <rPr>
        <b/>
        <sz val="10"/>
        <rFont val="Times New Roman"/>
      </rPr>
      <t>CLASIFICACIÓN PRESUPUESTARIA</t>
    </r>
  </si>
  <si>
    <r>
      <rPr>
        <b/>
        <sz val="10"/>
        <rFont val="Times New Roman"/>
      </rPr>
      <t>(1)</t>
    </r>
  </si>
  <si>
    <r>
      <rPr>
        <b/>
        <sz val="10"/>
        <rFont val="Times New Roman"/>
      </rPr>
      <t>(2)</t>
    </r>
  </si>
  <si>
    <r>
      <rPr>
        <b/>
        <sz val="10"/>
        <rFont val="Times New Roman"/>
      </rPr>
      <t>(3)</t>
    </r>
  </si>
  <si>
    <r>
      <rPr>
        <b/>
        <sz val="10"/>
        <rFont val="Times New Roman"/>
      </rPr>
      <t>(4)</t>
    </r>
  </si>
  <si>
    <r>
      <rPr>
        <b/>
        <sz val="10"/>
        <rFont val="Times New Roman"/>
      </rPr>
      <t>(5)</t>
    </r>
  </si>
  <si>
    <r>
      <rPr>
        <b/>
        <sz val="10"/>
        <rFont val="Times New Roman"/>
      </rPr>
      <t>(6)</t>
    </r>
  </si>
  <si>
    <r>
      <rPr>
        <b/>
        <sz val="10"/>
        <rFont val="Times New Roman"/>
      </rPr>
      <t>(7)</t>
    </r>
  </si>
  <si>
    <r>
      <rPr>
        <b/>
        <sz val="10"/>
        <rFont val="Times New Roman"/>
      </rPr>
      <t>LEY DE PPTOS AÑO 2025 (Inicial+Reajuste+Leyes Especiales)</t>
    </r>
  </si>
  <si>
    <r>
      <rPr>
        <b/>
        <sz val="10"/>
        <rFont val="Times New Roman"/>
      </rPr>
      <t>PRESUPUESTO VIGENTE AÑO 2025 A AGOSTO</t>
    </r>
  </si>
  <si>
    <r>
      <rPr>
        <b/>
        <sz val="10"/>
        <rFont val="Times New Roman"/>
      </rPr>
      <t>EJECUCIÓN AÑO 2025 AL 31 DE AGOSTO</t>
    </r>
  </si>
  <si>
    <r>
      <rPr>
        <b/>
        <sz val="10"/>
        <rFont val="Times New Roman"/>
      </rPr>
      <t>PROYECTO DE LEY DE PRESUPUESTOS AÑO 2026</t>
    </r>
  </si>
  <si>
    <r>
      <rPr>
        <b/>
        <sz val="10"/>
        <rFont val="Times New Roman"/>
      </rPr>
      <t>Variación monto $ (5) - (4)</t>
    </r>
  </si>
  <si>
    <r>
      <rPr>
        <b/>
        <sz val="10"/>
        <rFont val="Times New Roman"/>
      </rPr>
      <t xml:space="preserve">   Variación %    (6) / (4)</t>
    </r>
  </si>
  <si>
    <r>
      <rPr>
        <b/>
        <sz val="10"/>
        <rFont val="Times New Roman"/>
      </rPr>
      <t>(En $ de 2025)</t>
    </r>
  </si>
  <si>
    <r>
      <rPr>
        <b/>
        <sz val="10"/>
        <rFont val="Times New Roman"/>
      </rPr>
      <t>(En $ de 2026)</t>
    </r>
  </si>
  <si>
    <t/>
  </si>
  <si>
    <r>
      <rPr>
        <b/>
        <sz val="10"/>
        <rFont val="Times New Roman"/>
      </rPr>
      <t>INGRESOS</t>
    </r>
  </si>
  <si>
    <r>
      <rPr>
        <sz val="10"/>
        <rFont val="Times New Roman"/>
      </rPr>
      <t>05</t>
    </r>
  </si>
  <si>
    <r>
      <rPr>
        <sz val="10"/>
        <rFont val="Times New Roman"/>
      </rPr>
      <t>TRANSFERENCIAS CORRIENTES</t>
    </r>
  </si>
  <si>
    <r>
      <rPr>
        <sz val="10"/>
        <rFont val="Times New Roman"/>
      </rPr>
      <t>02</t>
    </r>
  </si>
  <si>
    <r>
      <rPr>
        <sz val="10"/>
        <rFont val="Times New Roman"/>
      </rPr>
      <t>Del Gobierno Central</t>
    </r>
  </si>
  <si>
    <r>
      <rPr>
        <sz val="10"/>
        <rFont val="Times New Roman"/>
      </rPr>
      <t>001</t>
    </r>
  </si>
  <si>
    <r>
      <rPr>
        <sz val="10"/>
        <rFont val="Times New Roman"/>
      </rPr>
      <t>Subsecretaría de Pesca y Acuicultura</t>
    </r>
  </si>
  <si>
    <r>
      <rPr>
        <sz val="10"/>
        <rFont val="Times New Roman"/>
      </rPr>
      <t>010</t>
    </r>
  </si>
  <si>
    <r>
      <rPr>
        <sz val="10"/>
        <rFont val="Times New Roman"/>
      </rPr>
      <t>Servicio Nacional del Consumidor</t>
    </r>
  </si>
  <si>
    <r>
      <rPr>
        <sz val="10"/>
        <rFont val="Times New Roman"/>
      </rPr>
      <t>201</t>
    </r>
  </si>
  <si>
    <r>
      <rPr>
        <sz val="10"/>
        <rFont val="Times New Roman"/>
      </rPr>
      <t>Recuperación de Licencias Médicas - FONASA</t>
    </r>
  </si>
  <si>
    <r>
      <rPr>
        <sz val="10"/>
        <rFont val="Times New Roman"/>
      </rPr>
      <t>INGRESOS DE OPERACIÓN</t>
    </r>
  </si>
  <si>
    <r>
      <rPr>
        <sz val="10"/>
        <rFont val="Times New Roman"/>
      </rPr>
      <t>08</t>
    </r>
  </si>
  <si>
    <r>
      <rPr>
        <sz val="10"/>
        <rFont val="Times New Roman"/>
      </rPr>
      <t>OTROS INGRESOS CORRIENTES</t>
    </r>
  </si>
  <si>
    <r>
      <rPr>
        <sz val="10"/>
        <rFont val="Times New Roman"/>
      </rPr>
      <t>Recuperaciones y Reembolsos por Licencias Médicas</t>
    </r>
  </si>
  <si>
    <r>
      <rPr>
        <sz val="10"/>
        <rFont val="Times New Roman"/>
      </rPr>
      <t>Multas y Sanciones Pecuniarias</t>
    </r>
  </si>
  <si>
    <r>
      <rPr>
        <sz val="10"/>
        <rFont val="Times New Roman"/>
      </rPr>
      <t>99</t>
    </r>
  </si>
  <si>
    <r>
      <rPr>
        <sz val="10"/>
        <rFont val="Times New Roman"/>
      </rPr>
      <t>Otros</t>
    </r>
  </si>
  <si>
    <r>
      <rPr>
        <sz val="10"/>
        <rFont val="Times New Roman"/>
      </rPr>
      <t>09</t>
    </r>
  </si>
  <si>
    <r>
      <rPr>
        <sz val="10"/>
        <rFont val="Times New Roman"/>
      </rPr>
      <t>APORTE FISCAL</t>
    </r>
  </si>
  <si>
    <r>
      <rPr>
        <sz val="10"/>
        <rFont val="Times New Roman"/>
      </rPr>
      <t>Libre</t>
    </r>
  </si>
  <si>
    <r>
      <rPr>
        <sz val="10"/>
        <rFont val="Times New Roman"/>
      </rPr>
      <t>Servicio de la Deuda Interna</t>
    </r>
  </si>
  <si>
    <r>
      <rPr>
        <sz val="10"/>
        <rFont val="Times New Roman"/>
      </rPr>
      <t>12</t>
    </r>
  </si>
  <si>
    <r>
      <rPr>
        <sz val="10"/>
        <rFont val="Times New Roman"/>
      </rPr>
      <t>RECUPERACIÓN DE PRÉSTAMOS</t>
    </r>
  </si>
  <si>
    <r>
      <rPr>
        <sz val="10"/>
        <rFont val="Times New Roman"/>
      </rPr>
      <t>13</t>
    </r>
  </si>
  <si>
    <r>
      <rPr>
        <sz val="10"/>
        <rFont val="Times New Roman"/>
      </rPr>
      <t>TRANSFERENCIAS PARA GASTOS DE CAPITAL</t>
    </r>
  </si>
  <si>
    <r>
      <rPr>
        <sz val="10"/>
        <rFont val="Times New Roman"/>
      </rPr>
      <t>15</t>
    </r>
  </si>
  <si>
    <r>
      <rPr>
        <sz val="10"/>
        <rFont val="Times New Roman"/>
      </rPr>
      <t>SALDO INICIAL DE CAJA</t>
    </r>
  </si>
  <si>
    <r>
      <rPr>
        <b/>
        <sz val="10"/>
        <rFont val="Times New Roman"/>
      </rPr>
      <t>GASTOS</t>
    </r>
  </si>
  <si>
    <r>
      <rPr>
        <sz val="10"/>
        <rFont val="Times New Roman"/>
      </rPr>
      <t>21</t>
    </r>
  </si>
  <si>
    <r>
      <rPr>
        <sz val="10"/>
        <rFont val="Times New Roman"/>
      </rPr>
      <t>GASTOS EN PERSONAL</t>
    </r>
  </si>
  <si>
    <r>
      <rPr>
        <sz val="10"/>
        <rFont val="Times New Roman"/>
      </rPr>
      <t>22</t>
    </r>
  </si>
  <si>
    <r>
      <rPr>
        <sz val="10"/>
        <rFont val="Times New Roman"/>
      </rPr>
      <t>BIENES Y SERVICIOS DE CONSUMO</t>
    </r>
  </si>
  <si>
    <r>
      <rPr>
        <sz val="10"/>
        <rFont val="Times New Roman"/>
      </rPr>
      <t>23</t>
    </r>
  </si>
  <si>
    <r>
      <rPr>
        <sz val="10"/>
        <rFont val="Times New Roman"/>
      </rPr>
      <t>PRESTACIONES DE SEGURIDAD SOCIAL</t>
    </r>
  </si>
  <si>
    <r>
      <rPr>
        <sz val="10"/>
        <rFont val="Times New Roman"/>
      </rPr>
      <t>24</t>
    </r>
  </si>
  <si>
    <r>
      <rPr>
        <sz val="10"/>
        <rFont val="Times New Roman"/>
      </rPr>
      <t>Al Sector Privado</t>
    </r>
  </si>
  <si>
    <r>
      <rPr>
        <sz val="10"/>
        <rFont val="Times New Roman"/>
      </rPr>
      <t>008</t>
    </r>
  </si>
  <si>
    <r>
      <rPr>
        <sz val="10"/>
        <rFont val="Times New Roman"/>
      </rPr>
      <t>Instituto Nacional de Normalización</t>
    </r>
  </si>
  <si>
    <r>
      <rPr>
        <sz val="10"/>
        <rFont val="Times New Roman"/>
      </rPr>
      <t>009</t>
    </r>
  </si>
  <si>
    <r>
      <rPr>
        <sz val="10"/>
        <rFont val="Times New Roman"/>
      </rPr>
      <t>Instituto de Fomento Pesquero</t>
    </r>
  </si>
  <si>
    <r>
      <rPr>
        <sz val="10"/>
        <rFont val="Times New Roman"/>
      </rPr>
      <t>Al Gobierno Central</t>
    </r>
  </si>
  <si>
    <r>
      <rPr>
        <sz val="10"/>
        <rFont val="Times New Roman"/>
      </rPr>
      <t>004</t>
    </r>
  </si>
  <si>
    <r>
      <rPr>
        <sz val="10"/>
        <rFont val="Times New Roman"/>
      </rPr>
      <t>Instituto Nacional de Estadísticas</t>
    </r>
  </si>
  <si>
    <r>
      <rPr>
        <sz val="10"/>
        <rFont val="Times New Roman"/>
      </rPr>
      <t>03</t>
    </r>
  </si>
  <si>
    <r>
      <rPr>
        <sz val="10"/>
        <rFont val="Times New Roman"/>
      </rPr>
      <t>A Otras Entidades Públicas</t>
    </r>
  </si>
  <si>
    <r>
      <rPr>
        <sz val="10"/>
        <rFont val="Times New Roman"/>
      </rPr>
      <t>472</t>
    </r>
  </si>
  <si>
    <r>
      <rPr>
        <sz val="10"/>
        <rFont val="Times New Roman"/>
      </rPr>
      <t>Tribunal Arbitral de Propiedad Industrial</t>
    </r>
  </si>
  <si>
    <r>
      <rPr>
        <sz val="10"/>
        <rFont val="Times New Roman"/>
      </rPr>
      <t>623</t>
    </r>
  </si>
  <si>
    <r>
      <rPr>
        <sz val="10"/>
        <rFont val="Times New Roman"/>
      </rPr>
      <t>Oficina de Grandes Proyectos</t>
    </r>
  </si>
  <si>
    <r>
      <rPr>
        <sz val="10"/>
        <rFont val="Times New Roman"/>
      </rPr>
      <t>A Unidades o Programas del Servicio</t>
    </r>
  </si>
  <si>
    <r>
      <rPr>
        <sz val="10"/>
        <rFont val="Times New Roman"/>
      </rPr>
      <t>413</t>
    </r>
  </si>
  <si>
    <r>
      <rPr>
        <sz val="10"/>
        <rFont val="Times New Roman"/>
      </rPr>
      <t>Pyme Ágil</t>
    </r>
  </si>
  <si>
    <r>
      <rPr>
        <sz val="10"/>
        <rFont val="Times New Roman"/>
      </rPr>
      <t>611</t>
    </r>
  </si>
  <si>
    <r>
      <rPr>
        <sz val="10"/>
        <rFont val="Times New Roman"/>
      </rPr>
      <t>Digitaliza tu Pyme</t>
    </r>
  </si>
  <si>
    <r>
      <rPr>
        <sz val="10"/>
        <rFont val="Times New Roman"/>
      </rPr>
      <t>613</t>
    </r>
  </si>
  <si>
    <r>
      <rPr>
        <sz val="10"/>
        <rFont val="Times New Roman"/>
      </rPr>
      <t>Oficina de Competencia y Mejora Regulatoria</t>
    </r>
  </si>
  <si>
    <r>
      <rPr>
        <sz val="10"/>
        <rFont val="Times New Roman"/>
      </rPr>
      <t>618</t>
    </r>
  </si>
  <si>
    <r>
      <rPr>
        <sz val="10"/>
        <rFont val="Times New Roman"/>
      </rPr>
      <t>Observatorio de Datos Económicos</t>
    </r>
  </si>
  <si>
    <r>
      <rPr>
        <sz val="10"/>
        <rFont val="Times New Roman"/>
      </rPr>
      <t>25</t>
    </r>
  </si>
  <si>
    <r>
      <rPr>
        <sz val="10"/>
        <rFont val="Times New Roman"/>
      </rPr>
      <t>INTEGROS AL FISCO</t>
    </r>
  </si>
  <si>
    <r>
      <rPr>
        <sz val="10"/>
        <rFont val="Times New Roman"/>
      </rPr>
      <t>Otros Integros al Fisco</t>
    </r>
  </si>
  <si>
    <r>
      <rPr>
        <sz val="10"/>
        <rFont val="Times New Roman"/>
      </rPr>
      <t>26</t>
    </r>
  </si>
  <si>
    <r>
      <rPr>
        <sz val="10"/>
        <rFont val="Times New Roman"/>
      </rPr>
      <t>OTROS GASTOS CORRIENTES</t>
    </r>
  </si>
  <si>
    <r>
      <rPr>
        <sz val="10"/>
        <rFont val="Times New Roman"/>
      </rPr>
      <t>29</t>
    </r>
  </si>
  <si>
    <r>
      <rPr>
        <sz val="10"/>
        <rFont val="Times New Roman"/>
      </rPr>
      <t>ADQUISICIÓN DE ACTIVOS NO FINANCIEROS</t>
    </r>
  </si>
  <si>
    <r>
      <rPr>
        <sz val="10"/>
        <rFont val="Times New Roman"/>
      </rPr>
      <t>Máquinas y Equipos</t>
    </r>
  </si>
  <si>
    <r>
      <rPr>
        <sz val="10"/>
        <rFont val="Times New Roman"/>
      </rPr>
      <t>06</t>
    </r>
  </si>
  <si>
    <r>
      <rPr>
        <sz val="10"/>
        <rFont val="Times New Roman"/>
      </rPr>
      <t>Equipos Informáticos</t>
    </r>
  </si>
  <si>
    <r>
      <rPr>
        <sz val="10"/>
        <rFont val="Times New Roman"/>
      </rPr>
      <t>34</t>
    </r>
  </si>
  <si>
    <r>
      <rPr>
        <sz val="10"/>
        <rFont val="Times New Roman"/>
      </rPr>
      <t>SERVICIO DE LA DEUDA</t>
    </r>
  </si>
  <si>
    <r>
      <rPr>
        <sz val="10"/>
        <rFont val="Times New Roman"/>
      </rPr>
      <t>Amortización Deuda Interna</t>
    </r>
  </si>
  <si>
    <r>
      <rPr>
        <sz val="10"/>
        <rFont val="Times New Roman"/>
      </rPr>
      <t>Intereses Deuda Interna</t>
    </r>
  </si>
  <si>
    <r>
      <rPr>
        <b/>
        <sz val="10"/>
        <rFont val="Times New Roman"/>
      </rPr>
      <t>Gasto Estado de Operaciones*</t>
    </r>
  </si>
  <si>
    <r>
      <rPr>
        <sz val="8"/>
        <rFont val="Times New Roman"/>
      </rPr>
      <t>*GASTOS-(Subt.25+30+32+34+35) + Item25.01+Intereses y Otros Gastos Financieros de Deuda</t>
    </r>
  </si>
  <si>
    <t>02</t>
  </si>
  <si>
    <t>Del Gobierno Central</t>
  </si>
  <si>
    <t>002</t>
  </si>
  <si>
    <t>Gobierno Regional de Antofagasta</t>
  </si>
  <si>
    <t>03</t>
  </si>
  <si>
    <t>Prestaciones Sociales del Empleador</t>
  </si>
  <si>
    <t>01</t>
  </si>
  <si>
    <t>Devoluciones</t>
  </si>
  <si>
    <t>10</t>
  </si>
  <si>
    <t>Ingresos por Percibir</t>
  </si>
  <si>
    <t>07</t>
  </si>
  <si>
    <t>Deuda Flotante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</si>
</sst>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10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0"/>
      <color rgb="FF000000"/>
      <name val="Times New Roman"/>
      <family val="2"/>
    </font>
    <font>
      <sz val="8"/>
      <color rgb="FF000000"/>
      <name val="Times New Roman"/>
      <family val="2"/>
    </font>
    <font>
      <b/>
      <sz val="12"/>
      <name val="Times New Roman"/>
    </font>
    <font>
      <b/>
      <sz val="10"/>
      <name val="Times New Roman"/>
    </font>
    <font>
      <sz val="10"/>
      <name val="Times New Roman"/>
    </font>
    <font>
      <sz val="8"/>
      <name val="Times New Roman"/>
    </font>
    <font>
      <sz val="10"/>
      <color indexed="8"/>
      <name val="Times New Roman"/>
    </font>
  </fonts>
  <fills count="4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FFFFFF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4" borderId="0" xfId="0" applyFill="1" applyAlignment="1" applyProtection="1">
      <alignment wrapText="1"/>
      <protection locked="0"/>
    </xf>
    <xf numFmtId="0" fontId="3" fillId="7" borderId="1" xfId="0" applyFont="1" applyFill="1" applyBorder="1" applyAlignment="1">
      <alignment horizontal="left" vertical="center" wrapText="1"/>
    </xf>
    <xf numFmtId="0" fontId="3" fillId="20" borderId="1" xfId="0" applyFont="1" applyFill="1" applyBorder="1" applyAlignment="1">
      <alignment horizontal="center" vertical="top" wrapText="1"/>
    </xf>
    <xf numFmtId="0" fontId="2" fillId="22" borderId="9" xfId="0" applyFont="1" applyFill="1" applyBorder="1" applyAlignment="1">
      <alignment horizontal="center" vertical="center" wrapText="1"/>
    </xf>
    <xf numFmtId="0" fontId="2" fillId="23" borderId="9" xfId="0" applyFont="1" applyFill="1" applyBorder="1" applyAlignment="1">
      <alignment horizontal="center" vertical="center" wrapText="1"/>
    </xf>
    <xf numFmtId="0" fontId="2" fillId="25" borderId="10" xfId="0" applyFont="1" applyFill="1" applyBorder="1" applyAlignment="1">
      <alignment horizontal="center" vertical="top" wrapText="1"/>
    </xf>
    <xf numFmtId="0" fontId="2" fillId="26" borderId="10" xfId="0" applyFont="1" applyFill="1" applyBorder="1" applyAlignment="1">
      <alignment horizontal="center" vertical="top" wrapText="1"/>
    </xf>
    <xf numFmtId="0" fontId="2" fillId="27" borderId="11" xfId="0" applyFont="1" applyFill="1" applyBorder="1" applyAlignment="1">
      <alignment horizontal="center" vertical="center" wrapText="1"/>
    </xf>
    <xf numFmtId="0" fontId="2" fillId="28" borderId="11" xfId="0" applyFont="1" applyFill="1" applyBorder="1" applyAlignment="1">
      <alignment horizontal="center" vertical="center" wrapText="1"/>
    </xf>
    <xf numFmtId="0" fontId="3" fillId="30" borderId="8" xfId="0" applyFont="1" applyFill="1" applyBorder="1" applyAlignment="1">
      <alignment horizontal="center" vertical="top" wrapText="1"/>
    </xf>
    <xf numFmtId="0" fontId="2" fillId="31" borderId="8" xfId="0" applyFont="1" applyFill="1" applyBorder="1" applyAlignment="1">
      <alignment horizontal="left" vertical="top" wrapText="1"/>
    </xf>
    <xf numFmtId="3" fontId="2" fillId="32" borderId="8" xfId="0" applyNumberFormat="1" applyFont="1" applyFill="1" applyBorder="1" applyAlignment="1">
      <alignment horizontal="right" vertical="top" wrapText="1"/>
    </xf>
    <xf numFmtId="164" fontId="2" fillId="33" borderId="8" xfId="0" applyNumberFormat="1" applyFont="1" applyFill="1" applyBorder="1" applyAlignment="1">
      <alignment horizontal="right" vertical="top" wrapText="1"/>
    </xf>
    <xf numFmtId="0" fontId="3" fillId="34" borderId="12" xfId="0" applyFont="1" applyFill="1" applyBorder="1" applyAlignment="1">
      <alignment horizontal="center" vertical="top" wrapText="1"/>
    </xf>
    <xf numFmtId="0" fontId="3" fillId="35" borderId="12" xfId="0" applyFont="1" applyFill="1" applyBorder="1" applyAlignment="1">
      <alignment horizontal="left" vertical="top" wrapText="1"/>
    </xf>
    <xf numFmtId="3" fontId="3" fillId="36" borderId="12" xfId="0" applyNumberFormat="1" applyFont="1" applyFill="1" applyBorder="1" applyAlignment="1">
      <alignment horizontal="right" vertical="top" wrapText="1"/>
    </xf>
    <xf numFmtId="164" fontId="3" fillId="37" borderId="12" xfId="0" applyNumberFormat="1" applyFont="1" applyFill="1" applyBorder="1" applyAlignment="1">
      <alignment horizontal="right" vertical="top" wrapText="1"/>
    </xf>
    <xf numFmtId="3" fontId="2" fillId="40" borderId="9" xfId="0" applyNumberFormat="1" applyFont="1" applyFill="1" applyBorder="1" applyAlignment="1">
      <alignment horizontal="right" vertical="center" wrapText="1"/>
    </xf>
    <xf numFmtId="164" fontId="2" fillId="41" borderId="9" xfId="0" applyNumberFormat="1" applyFont="1" applyFill="1" applyBorder="1" applyAlignment="1">
      <alignment horizontal="right" vertical="center" wrapText="1"/>
    </xf>
    <xf numFmtId="0" fontId="3" fillId="34" borderId="13" xfId="0" applyFont="1" applyFill="1" applyBorder="1" applyAlignment="1">
      <alignment horizontal="center" vertical="top" wrapText="1"/>
    </xf>
    <xf numFmtId="0" fontId="3" fillId="35" borderId="13" xfId="0" applyFont="1" applyFill="1" applyBorder="1" applyAlignment="1">
      <alignment horizontal="left" vertical="top" wrapText="1"/>
    </xf>
    <xf numFmtId="3" fontId="3" fillId="36" borderId="13" xfId="0" applyNumberFormat="1" applyFont="1" applyFill="1" applyBorder="1" applyAlignment="1">
      <alignment horizontal="right" vertical="top" wrapText="1"/>
    </xf>
    <xf numFmtId="164" fontId="3" fillId="37" borderId="13" xfId="0" applyNumberFormat="1" applyFont="1" applyFill="1" applyBorder="1" applyAlignment="1">
      <alignment horizontal="right" vertical="top" wrapText="1"/>
    </xf>
    <xf numFmtId="0" fontId="2" fillId="27" borderId="11" xfId="0" applyFont="1" applyFill="1" applyBorder="1" applyAlignment="1">
      <alignment horizontal="center" vertical="center" wrapText="1"/>
    </xf>
    <xf numFmtId="0" fontId="2" fillId="29" borderId="11" xfId="0" applyFont="1" applyFill="1" applyBorder="1" applyAlignment="1" applyProtection="1">
      <alignment horizontal="center" vertical="center" wrapText="1"/>
      <protection locked="0"/>
    </xf>
    <xf numFmtId="0" fontId="2" fillId="38" borderId="9" xfId="0" applyFont="1" applyFill="1" applyBorder="1" applyAlignment="1">
      <alignment horizontal="left" vertical="top" wrapText="1"/>
    </xf>
    <xf numFmtId="0" fontId="2" fillId="39" borderId="9" xfId="0" applyFont="1" applyFill="1" applyBorder="1" applyAlignment="1" applyProtection="1">
      <alignment horizontal="left" vertical="top" wrapText="1"/>
      <protection locked="0"/>
    </xf>
    <xf numFmtId="0" fontId="4" fillId="42" borderId="1" xfId="0" applyFont="1" applyFill="1" applyBorder="1" applyAlignment="1">
      <alignment horizontal="left" wrapText="1"/>
    </xf>
    <xf numFmtId="0" fontId="4" fillId="43" borderId="1" xfId="0" applyFont="1" applyFill="1" applyBorder="1" applyAlignment="1" applyProtection="1">
      <alignment horizontal="left" wrapText="1"/>
      <protection locked="0"/>
    </xf>
    <xf numFmtId="0" fontId="3" fillId="12" borderId="4" xfId="0" applyFont="1" applyFill="1" applyBorder="1" applyAlignment="1">
      <alignment horizontal="left" vertical="top" wrapText="1"/>
    </xf>
    <xf numFmtId="0" fontId="3" fillId="13" borderId="4" xfId="0" applyFont="1" applyFill="1" applyBorder="1" applyAlignment="1" applyProtection="1">
      <alignment horizontal="left" vertical="top" wrapText="1"/>
      <protection locked="0"/>
    </xf>
    <xf numFmtId="0" fontId="3" fillId="14" borderId="5" xfId="0" applyFont="1" applyFill="1" applyBorder="1" applyAlignment="1">
      <alignment horizontal="left" vertical="top" wrapText="1"/>
    </xf>
    <xf numFmtId="0" fontId="3" fillId="15" borderId="5" xfId="0" applyFont="1" applyFill="1" applyBorder="1" applyAlignment="1" applyProtection="1">
      <alignment horizontal="left" vertical="top" wrapText="1"/>
      <protection locked="0"/>
    </xf>
    <xf numFmtId="0" fontId="3" fillId="16" borderId="6" xfId="0" applyFont="1" applyFill="1" applyBorder="1" applyAlignment="1">
      <alignment horizontal="left" vertical="top" wrapText="1"/>
    </xf>
    <xf numFmtId="0" fontId="3" fillId="17" borderId="6" xfId="0" applyFont="1" applyFill="1" applyBorder="1" applyAlignment="1" applyProtection="1">
      <alignment horizontal="left" vertical="top" wrapText="1"/>
      <protection locked="0"/>
    </xf>
    <xf numFmtId="0" fontId="3" fillId="18" borderId="7" xfId="0" applyFont="1" applyFill="1" applyBorder="1" applyAlignment="1">
      <alignment horizontal="left" vertical="top" wrapText="1"/>
    </xf>
    <xf numFmtId="0" fontId="3" fillId="19" borderId="7" xfId="0" applyFont="1" applyFill="1" applyBorder="1" applyAlignment="1" applyProtection="1">
      <alignment horizontal="left" vertical="top" wrapText="1"/>
      <protection locked="0"/>
    </xf>
    <xf numFmtId="0" fontId="2" fillId="21" borderId="8" xfId="0" applyFont="1" applyFill="1" applyBorder="1" applyAlignment="1">
      <alignment horizontal="center" vertical="center" wrapText="1"/>
    </xf>
    <xf numFmtId="0" fontId="2" fillId="24" borderId="8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0" fontId="3" fillId="8" borderId="2" xfId="0" applyFont="1" applyFill="1" applyBorder="1" applyAlignment="1">
      <alignment horizontal="left" vertical="top" wrapText="1"/>
    </xf>
    <xf numFmtId="0" fontId="3" fillId="9" borderId="2" xfId="0" applyFont="1" applyFill="1" applyBorder="1" applyAlignment="1" applyProtection="1">
      <alignment horizontal="left" vertical="top" wrapText="1"/>
      <protection locked="0"/>
    </xf>
    <xf numFmtId="0" fontId="3" fillId="10" borderId="3" xfId="0" applyFont="1" applyFill="1" applyBorder="1" applyAlignment="1">
      <alignment horizontal="left" vertical="top" wrapText="1"/>
    </xf>
    <xf numFmtId="0" fontId="3" fillId="11" borderId="3" xfId="0" applyFont="1" applyFill="1" applyBorder="1" applyAlignment="1" applyProtection="1">
      <alignment horizontal="left" vertical="top" wrapText="1"/>
      <protection locked="0"/>
    </xf>
    <xf numFmtId="3" fontId="0" fillId="0" borderId="0" xfId="0" applyNumberFormat="1"/>
    <xf numFmtId="0" fontId="9" fillId="44" borderId="14" xfId="0" applyFont="1" applyFill="1" applyBorder="1" applyAlignment="1">
      <alignment horizontal="left" vertical="top" wrapText="1"/>
    </xf>
    <xf numFmtId="0" fontId="3" fillId="34" borderId="16" xfId="0" applyFont="1" applyFill="1" applyBorder="1" applyAlignment="1">
      <alignment horizontal="center" vertical="top" wrapText="1"/>
    </xf>
    <xf numFmtId="0" fontId="3" fillId="35" borderId="16" xfId="0" applyFont="1" applyFill="1" applyBorder="1" applyAlignment="1">
      <alignment horizontal="left" vertical="top" wrapText="1"/>
    </xf>
    <xf numFmtId="3" fontId="3" fillId="36" borderId="16" xfId="0" applyNumberFormat="1" applyFont="1" applyFill="1" applyBorder="1" applyAlignment="1">
      <alignment horizontal="right" vertical="top" wrapText="1"/>
    </xf>
    <xf numFmtId="164" fontId="3" fillId="37" borderId="16" xfId="0" applyNumberFormat="1" applyFont="1" applyFill="1" applyBorder="1" applyAlignment="1">
      <alignment horizontal="right" vertical="top" wrapText="1"/>
    </xf>
    <xf numFmtId="0" fontId="3" fillId="34" borderId="15" xfId="0" applyFont="1" applyFill="1" applyBorder="1" applyAlignment="1">
      <alignment horizontal="center" vertical="top" wrapText="1"/>
    </xf>
    <xf numFmtId="0" fontId="3" fillId="35" borderId="15" xfId="0" applyFont="1" applyFill="1" applyBorder="1" applyAlignment="1">
      <alignment horizontal="left" vertical="top" wrapText="1"/>
    </xf>
    <xf numFmtId="3" fontId="3" fillId="36" borderId="15" xfId="0" applyNumberFormat="1" applyFont="1" applyFill="1" applyBorder="1" applyAlignment="1">
      <alignment horizontal="right" vertical="top" wrapText="1"/>
    </xf>
    <xf numFmtId="164" fontId="3" fillId="37" borderId="15" xfId="0" applyNumberFormat="1" applyFont="1" applyFill="1" applyBorder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O90"/>
  <sheetViews>
    <sheetView tabSelected="1" zoomScaleNormal="100" workbookViewId="0">
      <selection activeCell="G47" sqref="G47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35.140625" customWidth="1"/>
    <col min="5" max="6" width="14.28515625" customWidth="1"/>
    <col min="7" max="7" width="13.28515625" customWidth="1"/>
    <col min="8" max="8" width="14.28515625" customWidth="1"/>
    <col min="9" max="9" width="14.5703125" customWidth="1"/>
    <col min="10" max="11" width="13.28515625" customWidth="1"/>
    <col min="12" max="12" width="5.42578125" customWidth="1"/>
  </cols>
  <sheetData>
    <row r="1" spans="1:12" ht="17.100000000000001" customHeight="1" x14ac:dyDescent="0.25">
      <c r="A1" s="40" t="s">
        <v>0</v>
      </c>
      <c r="B1" s="41"/>
      <c r="C1" s="41"/>
      <c r="D1" s="41"/>
      <c r="E1" s="41"/>
      <c r="F1" s="41"/>
      <c r="G1" s="41"/>
      <c r="H1" s="41"/>
      <c r="I1" s="41"/>
      <c r="J1" s="1"/>
      <c r="K1" s="1"/>
      <c r="L1" s="1"/>
    </row>
    <row r="2" spans="1:12" ht="17.100000000000001" customHeight="1" x14ac:dyDescent="0.25">
      <c r="A2" s="40" t="s">
        <v>1</v>
      </c>
      <c r="B2" s="41"/>
      <c r="C2" s="41"/>
      <c r="D2" s="41"/>
      <c r="E2" s="41"/>
      <c r="F2" s="41"/>
      <c r="G2" s="41"/>
      <c r="H2" s="41"/>
      <c r="I2" s="41"/>
      <c r="J2" s="1"/>
      <c r="K2" s="1"/>
      <c r="L2" s="1"/>
    </row>
    <row r="3" spans="1:12" ht="15" customHeight="1" x14ac:dyDescent="0.25">
      <c r="A3" s="42" t="s">
        <v>2</v>
      </c>
      <c r="B3" s="43"/>
      <c r="C3" s="43"/>
      <c r="D3" s="43"/>
      <c r="E3" s="43"/>
      <c r="F3" s="43"/>
      <c r="G3" s="43"/>
      <c r="H3" s="43"/>
      <c r="I3" s="43"/>
      <c r="J3" s="1"/>
      <c r="K3" s="1"/>
      <c r="L3" s="1"/>
    </row>
    <row r="4" spans="1:12" ht="15" customHeight="1" x14ac:dyDescent="0.25">
      <c r="A4" s="1"/>
      <c r="B4" s="1"/>
      <c r="C4" s="1"/>
      <c r="D4" s="1"/>
      <c r="E4" s="1"/>
      <c r="F4" s="1"/>
      <c r="G4" s="2" t="s">
        <v>3</v>
      </c>
      <c r="H4" s="1"/>
      <c r="I4" s="1"/>
      <c r="J4" s="1"/>
      <c r="K4" s="1"/>
      <c r="L4" s="1"/>
    </row>
    <row r="5" spans="1:12" ht="15" customHeight="1" x14ac:dyDescent="0.25">
      <c r="A5" s="44" t="s">
        <v>4</v>
      </c>
      <c r="B5" s="45"/>
      <c r="C5" s="46" t="s">
        <v>5</v>
      </c>
      <c r="D5" s="47"/>
      <c r="E5" s="47"/>
      <c r="F5" s="47"/>
      <c r="G5" s="1"/>
      <c r="H5" s="2" t="s">
        <v>6</v>
      </c>
      <c r="I5" s="2" t="s">
        <v>7</v>
      </c>
      <c r="J5" s="1"/>
      <c r="K5" s="1"/>
      <c r="L5" s="1"/>
    </row>
    <row r="6" spans="1:12" ht="15" customHeight="1" x14ac:dyDescent="0.25">
      <c r="A6" s="30" t="s">
        <v>8</v>
      </c>
      <c r="B6" s="31"/>
      <c r="C6" s="32" t="s">
        <v>9</v>
      </c>
      <c r="D6" s="33"/>
      <c r="E6" s="33"/>
      <c r="F6" s="33"/>
      <c r="G6" s="1"/>
      <c r="H6" s="2" t="s">
        <v>10</v>
      </c>
      <c r="I6" s="2" t="s">
        <v>11</v>
      </c>
      <c r="J6" s="1"/>
      <c r="K6" s="1"/>
      <c r="L6" s="1"/>
    </row>
    <row r="7" spans="1:12" ht="15" customHeight="1" x14ac:dyDescent="0.25">
      <c r="A7" s="34" t="s">
        <v>12</v>
      </c>
      <c r="B7" s="35"/>
      <c r="C7" s="36" t="s">
        <v>9</v>
      </c>
      <c r="D7" s="37"/>
      <c r="E7" s="37"/>
      <c r="F7" s="37"/>
      <c r="G7" s="1"/>
      <c r="H7" s="2" t="s">
        <v>13</v>
      </c>
      <c r="I7" s="2" t="s">
        <v>11</v>
      </c>
      <c r="J7" s="1"/>
      <c r="K7" s="1"/>
      <c r="L7" s="1"/>
    </row>
    <row r="8" spans="1:12" ht="15" customHeight="1" x14ac:dyDescent="0.25">
      <c r="A8" s="1"/>
      <c r="B8" s="1"/>
      <c r="C8" s="1"/>
      <c r="D8" s="1"/>
      <c r="E8" s="1"/>
      <c r="F8" s="1"/>
      <c r="G8" s="3" t="s">
        <v>14</v>
      </c>
      <c r="H8" s="1"/>
      <c r="I8" s="1"/>
      <c r="J8" s="1"/>
      <c r="K8" s="1"/>
      <c r="L8" s="1"/>
    </row>
    <row r="9" spans="1:12" ht="15" customHeight="1" x14ac:dyDescent="0.25">
      <c r="A9" s="38" t="s">
        <v>15</v>
      </c>
      <c r="B9" s="38" t="s">
        <v>16</v>
      </c>
      <c r="C9" s="38" t="s">
        <v>17</v>
      </c>
      <c r="D9" s="38" t="s">
        <v>18</v>
      </c>
      <c r="E9" s="4" t="s">
        <v>19</v>
      </c>
      <c r="F9" s="5" t="s">
        <v>20</v>
      </c>
      <c r="G9" s="5" t="s">
        <v>21</v>
      </c>
      <c r="H9" s="5" t="s">
        <v>22</v>
      </c>
      <c r="I9" s="5" t="s">
        <v>23</v>
      </c>
      <c r="J9" s="5" t="s">
        <v>24</v>
      </c>
      <c r="K9" s="5" t="s">
        <v>25</v>
      </c>
      <c r="L9" s="1"/>
    </row>
    <row r="10" spans="1:12" ht="80.099999999999994" customHeight="1" x14ac:dyDescent="0.25">
      <c r="A10" s="39"/>
      <c r="B10" s="39"/>
      <c r="C10" s="39"/>
      <c r="D10" s="39"/>
      <c r="E10" s="6" t="s">
        <v>26</v>
      </c>
      <c r="F10" s="7" t="s">
        <v>27</v>
      </c>
      <c r="G10" s="7" t="s">
        <v>28</v>
      </c>
      <c r="H10" s="7" t="s">
        <v>26</v>
      </c>
      <c r="I10" s="7" t="s">
        <v>29</v>
      </c>
      <c r="J10" s="24" t="s">
        <v>30</v>
      </c>
      <c r="K10" s="24" t="s">
        <v>31</v>
      </c>
      <c r="L10" s="1"/>
    </row>
    <row r="11" spans="1:12" ht="30" customHeight="1" x14ac:dyDescent="0.25">
      <c r="A11" s="39"/>
      <c r="B11" s="39"/>
      <c r="C11" s="39"/>
      <c r="D11" s="39"/>
      <c r="E11" s="9" t="s">
        <v>32</v>
      </c>
      <c r="F11" s="8" t="s">
        <v>32</v>
      </c>
      <c r="G11" s="8" t="s">
        <v>32</v>
      </c>
      <c r="H11" s="8" t="s">
        <v>33</v>
      </c>
      <c r="I11" s="8" t="s">
        <v>33</v>
      </c>
      <c r="J11" s="25"/>
      <c r="K11" s="25"/>
      <c r="L11" s="1"/>
    </row>
    <row r="12" spans="1:12" ht="15" customHeight="1" x14ac:dyDescent="0.25">
      <c r="A12" s="10" t="s">
        <v>34</v>
      </c>
      <c r="B12" s="10" t="s">
        <v>34</v>
      </c>
      <c r="C12" s="10" t="s">
        <v>34</v>
      </c>
      <c r="D12" s="11" t="s">
        <v>35</v>
      </c>
      <c r="E12" s="12">
        <v>42418007</v>
      </c>
      <c r="F12" s="12">
        <v>45073793</v>
      </c>
      <c r="G12" s="12">
        <v>32240619</v>
      </c>
      <c r="H12" s="12">
        <v>43301997</v>
      </c>
      <c r="I12" s="12">
        <v>41714348</v>
      </c>
      <c r="J12" s="12">
        <f>I12-H12</f>
        <v>-1587649</v>
      </c>
      <c r="K12" s="13">
        <f>(J12/H12)</f>
        <v>-3.6664567687259321E-2</v>
      </c>
      <c r="L12" s="1"/>
    </row>
    <row r="13" spans="1:12" ht="15" customHeight="1" x14ac:dyDescent="0.25">
      <c r="A13" s="14" t="s">
        <v>36</v>
      </c>
      <c r="B13" s="14" t="s">
        <v>34</v>
      </c>
      <c r="C13" s="14" t="s">
        <v>34</v>
      </c>
      <c r="D13" s="15" t="s">
        <v>37</v>
      </c>
      <c r="E13" s="16">
        <v>21335886</v>
      </c>
      <c r="F13" s="16">
        <v>21335886</v>
      </c>
      <c r="G13" s="16">
        <v>16266443</v>
      </c>
      <c r="H13" s="16">
        <v>21997299</v>
      </c>
      <c r="I13" s="16">
        <v>21997299</v>
      </c>
      <c r="J13" s="16">
        <f t="shared" ref="J13:J17" si="0">I13-H13</f>
        <v>0</v>
      </c>
      <c r="K13" s="17">
        <f t="shared" ref="K13:K17" si="1">(J13/H13)</f>
        <v>0</v>
      </c>
      <c r="L13" s="1"/>
    </row>
    <row r="14" spans="1:12" ht="15" customHeight="1" x14ac:dyDescent="0.25">
      <c r="A14" s="14" t="s">
        <v>34</v>
      </c>
      <c r="B14" s="14" t="s">
        <v>38</v>
      </c>
      <c r="C14" s="14" t="s">
        <v>34</v>
      </c>
      <c r="D14" s="15" t="s">
        <v>39</v>
      </c>
      <c r="E14" s="16">
        <v>21335886</v>
      </c>
      <c r="F14" s="16">
        <v>21335886</v>
      </c>
      <c r="G14" s="16">
        <v>16266443</v>
      </c>
      <c r="H14" s="16">
        <v>21997299</v>
      </c>
      <c r="I14" s="16">
        <v>21997299</v>
      </c>
      <c r="J14" s="16">
        <f t="shared" si="0"/>
        <v>0</v>
      </c>
      <c r="K14" s="17">
        <f t="shared" si="1"/>
        <v>0</v>
      </c>
      <c r="L14" s="1"/>
    </row>
    <row r="15" spans="1:12" ht="15" customHeight="1" x14ac:dyDescent="0.25">
      <c r="A15" s="14" t="s">
        <v>34</v>
      </c>
      <c r="B15" s="14" t="s">
        <v>34</v>
      </c>
      <c r="C15" s="14" t="s">
        <v>40</v>
      </c>
      <c r="D15" s="15" t="s">
        <v>41</v>
      </c>
      <c r="E15" s="16">
        <v>21279249</v>
      </c>
      <c r="F15" s="16">
        <v>21279249</v>
      </c>
      <c r="G15" s="16">
        <v>16152914</v>
      </c>
      <c r="H15" s="16">
        <v>21938906</v>
      </c>
      <c r="I15" s="16">
        <v>21938906</v>
      </c>
      <c r="J15" s="16">
        <f t="shared" si="0"/>
        <v>0</v>
      </c>
      <c r="K15" s="17">
        <f t="shared" si="1"/>
        <v>0</v>
      </c>
      <c r="L15" s="1"/>
    </row>
    <row r="16" spans="1:12" ht="15" customHeight="1" x14ac:dyDescent="0.25">
      <c r="A16" s="14" t="s">
        <v>34</v>
      </c>
      <c r="B16" s="14" t="s">
        <v>34</v>
      </c>
      <c r="C16" s="14" t="s">
        <v>42</v>
      </c>
      <c r="D16" s="15" t="s">
        <v>43</v>
      </c>
      <c r="E16" s="16">
        <v>56627</v>
      </c>
      <c r="F16" s="16">
        <v>56627</v>
      </c>
      <c r="G16" s="16">
        <v>0</v>
      </c>
      <c r="H16" s="16">
        <v>58383</v>
      </c>
      <c r="I16" s="16">
        <v>58383</v>
      </c>
      <c r="J16" s="16">
        <f t="shared" si="0"/>
        <v>0</v>
      </c>
      <c r="K16" s="17">
        <f t="shared" si="1"/>
        <v>0</v>
      </c>
      <c r="L16" s="1"/>
    </row>
    <row r="17" spans="1:12" ht="15" customHeight="1" x14ac:dyDescent="0.25">
      <c r="A17" s="14" t="s">
        <v>34</v>
      </c>
      <c r="B17" s="14" t="s">
        <v>34</v>
      </c>
      <c r="C17" s="14" t="s">
        <v>44</v>
      </c>
      <c r="D17" s="15" t="s">
        <v>45</v>
      </c>
      <c r="E17" s="16">
        <v>10</v>
      </c>
      <c r="F17" s="16">
        <v>10</v>
      </c>
      <c r="G17" s="16">
        <v>113529</v>
      </c>
      <c r="H17" s="16">
        <v>10</v>
      </c>
      <c r="I17" s="16">
        <v>10</v>
      </c>
      <c r="J17" s="16">
        <f t="shared" si="0"/>
        <v>0</v>
      </c>
      <c r="K17" s="17">
        <f t="shared" si="1"/>
        <v>0</v>
      </c>
      <c r="L17" s="1"/>
    </row>
    <row r="18" spans="1:12" ht="15" customHeight="1" x14ac:dyDescent="0.25">
      <c r="A18" s="14" t="s">
        <v>7</v>
      </c>
      <c r="B18" s="14" t="s">
        <v>34</v>
      </c>
      <c r="C18" s="14" t="s">
        <v>34</v>
      </c>
      <c r="D18" s="15" t="s">
        <v>46</v>
      </c>
      <c r="E18" s="16">
        <v>1235353</v>
      </c>
      <c r="F18" s="16">
        <v>1235353</v>
      </c>
      <c r="G18" s="16">
        <v>1273092</v>
      </c>
      <c r="H18" s="16">
        <v>1273649</v>
      </c>
      <c r="I18" s="16">
        <v>1203464</v>
      </c>
      <c r="J18" s="16">
        <f>I18-H18</f>
        <v>-70185</v>
      </c>
      <c r="K18" s="17">
        <f>(J18/H18)</f>
        <v>-5.5105448989478265E-2</v>
      </c>
      <c r="L18" s="1"/>
    </row>
    <row r="19" spans="1:12" ht="15" customHeight="1" x14ac:dyDescent="0.25">
      <c r="A19" s="14" t="s">
        <v>47</v>
      </c>
      <c r="B19" s="14" t="s">
        <v>34</v>
      </c>
      <c r="C19" s="14" t="s">
        <v>34</v>
      </c>
      <c r="D19" s="15" t="s">
        <v>48</v>
      </c>
      <c r="E19" s="16">
        <v>449887</v>
      </c>
      <c r="F19" s="16">
        <v>466177</v>
      </c>
      <c r="G19" s="16">
        <v>200911</v>
      </c>
      <c r="H19" s="16">
        <v>463834</v>
      </c>
      <c r="I19" s="16">
        <v>463834</v>
      </c>
      <c r="J19" s="16">
        <f t="shared" ref="J19:J31" si="2">I19-H19</f>
        <v>0</v>
      </c>
      <c r="K19" s="17">
        <f t="shared" ref="K19:K31" si="3">(J19/H19)</f>
        <v>0</v>
      </c>
      <c r="L19" s="1"/>
    </row>
    <row r="20" spans="1:12" ht="27" customHeight="1" x14ac:dyDescent="0.25">
      <c r="A20" s="14" t="s">
        <v>34</v>
      </c>
      <c r="B20" s="14" t="s">
        <v>11</v>
      </c>
      <c r="C20" s="14" t="s">
        <v>34</v>
      </c>
      <c r="D20" s="15" t="s">
        <v>49</v>
      </c>
      <c r="E20" s="16">
        <v>449877</v>
      </c>
      <c r="F20" s="16">
        <v>449877</v>
      </c>
      <c r="G20" s="16">
        <v>167612</v>
      </c>
      <c r="H20" s="16">
        <v>463824</v>
      </c>
      <c r="I20" s="16">
        <v>463824</v>
      </c>
      <c r="J20" s="16">
        <f t="shared" si="2"/>
        <v>0</v>
      </c>
      <c r="K20" s="17">
        <f t="shared" si="3"/>
        <v>0</v>
      </c>
      <c r="L20" s="1"/>
    </row>
    <row r="21" spans="1:12" ht="15" customHeight="1" x14ac:dyDescent="0.25">
      <c r="A21" s="14" t="s">
        <v>34</v>
      </c>
      <c r="B21" s="14" t="s">
        <v>38</v>
      </c>
      <c r="C21" s="14" t="s">
        <v>34</v>
      </c>
      <c r="D21" s="15" t="s">
        <v>50</v>
      </c>
      <c r="E21" s="16">
        <v>0</v>
      </c>
      <c r="F21" s="16">
        <v>0</v>
      </c>
      <c r="G21" s="16">
        <v>13591</v>
      </c>
      <c r="H21" s="16">
        <v>0</v>
      </c>
      <c r="I21" s="16">
        <v>0</v>
      </c>
      <c r="J21" s="16">
        <f t="shared" si="2"/>
        <v>0</v>
      </c>
      <c r="K21" s="17"/>
      <c r="L21" s="1"/>
    </row>
    <row r="22" spans="1:12" ht="15" customHeight="1" x14ac:dyDescent="0.25">
      <c r="A22" s="14" t="s">
        <v>34</v>
      </c>
      <c r="B22" s="14" t="s">
        <v>51</v>
      </c>
      <c r="C22" s="14" t="s">
        <v>34</v>
      </c>
      <c r="D22" s="15" t="s">
        <v>52</v>
      </c>
      <c r="E22" s="16">
        <v>10</v>
      </c>
      <c r="F22" s="16">
        <v>16300</v>
      </c>
      <c r="G22" s="16">
        <v>19708</v>
      </c>
      <c r="H22" s="16">
        <v>10</v>
      </c>
      <c r="I22" s="16">
        <v>10</v>
      </c>
      <c r="J22" s="16">
        <f t="shared" si="2"/>
        <v>0</v>
      </c>
      <c r="K22" s="17">
        <f t="shared" si="3"/>
        <v>0</v>
      </c>
      <c r="L22" s="1"/>
    </row>
    <row r="23" spans="1:12" ht="15" customHeight="1" x14ac:dyDescent="0.25">
      <c r="A23" s="14" t="s">
        <v>53</v>
      </c>
      <c r="B23" s="14" t="s">
        <v>34</v>
      </c>
      <c r="C23" s="14" t="s">
        <v>34</v>
      </c>
      <c r="D23" s="15" t="s">
        <v>54</v>
      </c>
      <c r="E23" s="16">
        <v>19396871</v>
      </c>
      <c r="F23" s="16">
        <v>19049370</v>
      </c>
      <c r="G23" s="16">
        <v>13681045</v>
      </c>
      <c r="H23" s="16">
        <v>19567205</v>
      </c>
      <c r="I23" s="16">
        <v>18049741</v>
      </c>
      <c r="J23" s="16">
        <f t="shared" si="2"/>
        <v>-1517464</v>
      </c>
      <c r="K23" s="17">
        <f t="shared" si="3"/>
        <v>-7.7551392751289722E-2</v>
      </c>
      <c r="L23" s="1"/>
    </row>
    <row r="24" spans="1:12" ht="15" customHeight="1" x14ac:dyDescent="0.25">
      <c r="A24" s="14" t="s">
        <v>34</v>
      </c>
      <c r="B24" s="14" t="s">
        <v>11</v>
      </c>
      <c r="C24" s="14" t="s">
        <v>34</v>
      </c>
      <c r="D24" s="15" t="s">
        <v>55</v>
      </c>
      <c r="E24" s="16">
        <v>18237904</v>
      </c>
      <c r="F24" s="16">
        <v>17958403</v>
      </c>
      <c r="G24" s="16">
        <v>12613045</v>
      </c>
      <c r="H24" s="16">
        <v>18372309</v>
      </c>
      <c r="I24" s="16">
        <v>16913198</v>
      </c>
      <c r="J24" s="16">
        <f t="shared" si="2"/>
        <v>-1459111</v>
      </c>
      <c r="K24" s="17">
        <f t="shared" si="3"/>
        <v>-7.9419032196769601E-2</v>
      </c>
      <c r="L24" s="1"/>
    </row>
    <row r="25" spans="1:12" ht="15" customHeight="1" x14ac:dyDescent="0.25">
      <c r="A25" s="14" t="s">
        <v>34</v>
      </c>
      <c r="B25" s="14" t="s">
        <v>38</v>
      </c>
      <c r="C25" s="14" t="s">
        <v>34</v>
      </c>
      <c r="D25" s="15" t="s">
        <v>56</v>
      </c>
      <c r="E25" s="16">
        <v>1158967</v>
      </c>
      <c r="F25" s="16">
        <v>1090967</v>
      </c>
      <c r="G25" s="16">
        <v>1068000</v>
      </c>
      <c r="H25" s="16">
        <v>1194896</v>
      </c>
      <c r="I25" s="16">
        <v>1136543</v>
      </c>
      <c r="J25" s="16">
        <f t="shared" si="2"/>
        <v>-58353</v>
      </c>
      <c r="K25" s="17">
        <f t="shared" si="3"/>
        <v>-4.8835212436898277E-2</v>
      </c>
      <c r="L25" s="1"/>
    </row>
    <row r="26" spans="1:12" ht="15" customHeight="1" x14ac:dyDescent="0.25">
      <c r="A26" s="14" t="s">
        <v>57</v>
      </c>
      <c r="B26" s="14" t="s">
        <v>34</v>
      </c>
      <c r="C26" s="14" t="s">
        <v>34</v>
      </c>
      <c r="D26" s="15" t="s">
        <v>58</v>
      </c>
      <c r="E26" s="16">
        <v>0</v>
      </c>
      <c r="F26" s="16">
        <v>819128</v>
      </c>
      <c r="G26" s="16">
        <v>819128</v>
      </c>
      <c r="H26" s="16">
        <v>0</v>
      </c>
      <c r="I26" s="16">
        <v>0</v>
      </c>
      <c r="J26" s="16">
        <f t="shared" si="2"/>
        <v>0</v>
      </c>
      <c r="K26" s="17"/>
      <c r="L26" s="1"/>
    </row>
    <row r="27" spans="1:12" ht="15" customHeight="1" x14ac:dyDescent="0.25">
      <c r="A27" s="14"/>
      <c r="B27" s="14" t="s">
        <v>118</v>
      </c>
      <c r="C27" s="14"/>
      <c r="D27" s="49" t="s">
        <v>119</v>
      </c>
      <c r="E27" s="16">
        <v>0</v>
      </c>
      <c r="F27" s="16">
        <v>819128</v>
      </c>
      <c r="G27" s="16">
        <v>819128</v>
      </c>
      <c r="H27" s="16">
        <v>0</v>
      </c>
      <c r="I27" s="16">
        <v>0</v>
      </c>
      <c r="J27" s="16">
        <f t="shared" ref="J27" si="4">I27-H27</f>
        <v>0</v>
      </c>
      <c r="K27" s="17"/>
      <c r="L27" s="1"/>
    </row>
    <row r="28" spans="1:12" ht="27" customHeight="1" x14ac:dyDescent="0.25">
      <c r="A28" s="14" t="s">
        <v>59</v>
      </c>
      <c r="B28" s="14" t="s">
        <v>34</v>
      </c>
      <c r="C28" s="14" t="s">
        <v>34</v>
      </c>
      <c r="D28" s="15" t="s">
        <v>60</v>
      </c>
      <c r="E28" s="16">
        <v>0</v>
      </c>
      <c r="F28" s="16">
        <v>1688917</v>
      </c>
      <c r="G28" s="16">
        <v>0</v>
      </c>
      <c r="H28" s="16">
        <v>0</v>
      </c>
      <c r="I28" s="16">
        <v>0</v>
      </c>
      <c r="J28" s="16">
        <f t="shared" si="2"/>
        <v>0</v>
      </c>
      <c r="K28" s="17"/>
      <c r="L28" s="1"/>
    </row>
    <row r="29" spans="1:12" x14ac:dyDescent="0.25">
      <c r="A29" s="14"/>
      <c r="B29" s="14" t="s">
        <v>110</v>
      </c>
      <c r="C29" s="14" t="s">
        <v>34</v>
      </c>
      <c r="D29" s="15" t="s">
        <v>111</v>
      </c>
      <c r="E29" s="16">
        <v>0</v>
      </c>
      <c r="F29" s="16">
        <v>1688917</v>
      </c>
      <c r="G29" s="16">
        <v>0</v>
      </c>
      <c r="H29" s="16">
        <v>0</v>
      </c>
      <c r="I29" s="16">
        <v>0</v>
      </c>
      <c r="J29" s="16">
        <f t="shared" si="2"/>
        <v>0</v>
      </c>
      <c r="K29" s="17"/>
      <c r="L29" s="1"/>
    </row>
    <row r="30" spans="1:12" x14ac:dyDescent="0.25">
      <c r="A30" s="14"/>
      <c r="B30" s="14" t="s">
        <v>34</v>
      </c>
      <c r="C30" s="14" t="s">
        <v>112</v>
      </c>
      <c r="D30" s="15" t="s">
        <v>113</v>
      </c>
      <c r="E30" s="16">
        <v>0</v>
      </c>
      <c r="F30" s="16">
        <v>1688917</v>
      </c>
      <c r="G30" s="16">
        <v>0</v>
      </c>
      <c r="H30" s="16">
        <v>0</v>
      </c>
      <c r="I30" s="16">
        <v>0</v>
      </c>
      <c r="J30" s="16">
        <f t="shared" si="2"/>
        <v>0</v>
      </c>
      <c r="K30" s="17"/>
      <c r="L30" s="1"/>
    </row>
    <row r="31" spans="1:12" ht="15" customHeight="1" x14ac:dyDescent="0.25">
      <c r="A31" s="14" t="s">
        <v>61</v>
      </c>
      <c r="B31" s="14" t="s">
        <v>34</v>
      </c>
      <c r="C31" s="14" t="s">
        <v>34</v>
      </c>
      <c r="D31" s="15" t="s">
        <v>62</v>
      </c>
      <c r="E31" s="16">
        <v>10</v>
      </c>
      <c r="F31" s="16">
        <v>478962</v>
      </c>
      <c r="G31" s="16">
        <v>0</v>
      </c>
      <c r="H31" s="16">
        <v>10</v>
      </c>
      <c r="I31" s="16">
        <v>10</v>
      </c>
      <c r="J31" s="16">
        <f t="shared" si="2"/>
        <v>0</v>
      </c>
      <c r="K31" s="17">
        <f t="shared" si="3"/>
        <v>0</v>
      </c>
      <c r="L31" s="1"/>
    </row>
    <row r="32" spans="1:12" ht="15" customHeight="1" x14ac:dyDescent="0.25">
      <c r="A32" s="10" t="s">
        <v>34</v>
      </c>
      <c r="B32" s="10" t="s">
        <v>34</v>
      </c>
      <c r="C32" s="10" t="s">
        <v>34</v>
      </c>
      <c r="D32" s="11" t="s">
        <v>63</v>
      </c>
      <c r="E32" s="12">
        <v>42418007</v>
      </c>
      <c r="F32" s="12">
        <v>45073793</v>
      </c>
      <c r="G32" s="12">
        <v>29877631</v>
      </c>
      <c r="H32" s="12">
        <v>43301997</v>
      </c>
      <c r="I32" s="12">
        <v>41714348</v>
      </c>
      <c r="J32" s="12">
        <f>I32-H32</f>
        <v>-1587649</v>
      </c>
      <c r="K32" s="13">
        <f>(J32/H32)</f>
        <v>-3.6664567687259321E-2</v>
      </c>
      <c r="L32" s="1"/>
    </row>
    <row r="33" spans="1:12" ht="15" customHeight="1" x14ac:dyDescent="0.25">
      <c r="A33" s="14" t="s">
        <v>64</v>
      </c>
      <c r="B33" s="14" t="s">
        <v>34</v>
      </c>
      <c r="C33" s="14" t="s">
        <v>34</v>
      </c>
      <c r="D33" s="15" t="s">
        <v>65</v>
      </c>
      <c r="E33" s="16">
        <v>11879764</v>
      </c>
      <c r="F33" s="16">
        <v>11543550</v>
      </c>
      <c r="G33" s="16">
        <v>7463780</v>
      </c>
      <c r="H33" s="16">
        <v>11879764</v>
      </c>
      <c r="I33" s="16">
        <v>11685415</v>
      </c>
      <c r="J33" s="16">
        <f>I33-H33</f>
        <v>-194349</v>
      </c>
      <c r="K33" s="17">
        <f>(J33/H33)</f>
        <v>-1.6359668424389576E-2</v>
      </c>
      <c r="L33" s="1"/>
    </row>
    <row r="34" spans="1:12" ht="15" customHeight="1" x14ac:dyDescent="0.25">
      <c r="A34" s="14" t="s">
        <v>66</v>
      </c>
      <c r="B34" s="14" t="s">
        <v>34</v>
      </c>
      <c r="C34" s="14" t="s">
        <v>34</v>
      </c>
      <c r="D34" s="15" t="s">
        <v>67</v>
      </c>
      <c r="E34" s="16">
        <v>2711414</v>
      </c>
      <c r="F34" s="16">
        <v>2711414</v>
      </c>
      <c r="G34" s="16">
        <v>1496159</v>
      </c>
      <c r="H34" s="16">
        <v>2795468</v>
      </c>
      <c r="I34" s="16">
        <v>2755403</v>
      </c>
      <c r="J34" s="16">
        <f>I34-H34</f>
        <v>-40065</v>
      </c>
      <c r="K34" s="17">
        <f>(J34/H34)</f>
        <v>-1.4332126141311579E-2</v>
      </c>
      <c r="L34" s="1"/>
    </row>
    <row r="35" spans="1:12" ht="15" customHeight="1" x14ac:dyDescent="0.25">
      <c r="A35" s="20" t="s">
        <v>68</v>
      </c>
      <c r="B35" s="20" t="s">
        <v>34</v>
      </c>
      <c r="C35" s="20" t="s">
        <v>34</v>
      </c>
      <c r="D35" s="21" t="s">
        <v>69</v>
      </c>
      <c r="E35" s="22">
        <v>0</v>
      </c>
      <c r="F35" s="22">
        <v>75978</v>
      </c>
      <c r="G35" s="22">
        <v>75976</v>
      </c>
      <c r="H35" s="22">
        <v>0</v>
      </c>
      <c r="I35" s="22">
        <v>0</v>
      </c>
      <c r="J35" s="22">
        <f t="shared" ref="J35:J63" si="5">I35-H35</f>
        <v>0</v>
      </c>
      <c r="K35" s="23"/>
      <c r="L35" s="1"/>
    </row>
    <row r="36" spans="1:12" ht="15" customHeight="1" x14ac:dyDescent="0.25">
      <c r="A36" s="54"/>
      <c r="B36" s="54" t="s">
        <v>114</v>
      </c>
      <c r="C36" s="54" t="s">
        <v>34</v>
      </c>
      <c r="D36" s="55" t="s">
        <v>115</v>
      </c>
      <c r="E36" s="56">
        <v>0</v>
      </c>
      <c r="F36" s="56">
        <v>75978</v>
      </c>
      <c r="G36" s="56">
        <v>75976</v>
      </c>
      <c r="H36" s="56">
        <v>0</v>
      </c>
      <c r="I36" s="56">
        <v>0</v>
      </c>
      <c r="J36" s="56">
        <f t="shared" si="5"/>
        <v>0</v>
      </c>
      <c r="K36" s="57"/>
      <c r="L36" s="1"/>
    </row>
    <row r="37" spans="1:12" ht="15" customHeight="1" x14ac:dyDescent="0.25">
      <c r="A37" s="50" t="s">
        <v>70</v>
      </c>
      <c r="B37" s="50" t="s">
        <v>34</v>
      </c>
      <c r="C37" s="50" t="s">
        <v>34</v>
      </c>
      <c r="D37" s="51" t="s">
        <v>37</v>
      </c>
      <c r="E37" s="52">
        <v>26075977</v>
      </c>
      <c r="F37" s="52">
        <v>27652064</v>
      </c>
      <c r="G37" s="52">
        <v>19187984</v>
      </c>
      <c r="H37" s="52">
        <v>26821634</v>
      </c>
      <c r="I37" s="52">
        <v>25673143</v>
      </c>
      <c r="J37" s="52">
        <f t="shared" si="5"/>
        <v>-1148491</v>
      </c>
      <c r="K37" s="53">
        <f t="shared" ref="K37:K63" si="6">(J37/H37)</f>
        <v>-4.2819576167507173E-2</v>
      </c>
      <c r="L37" s="1"/>
    </row>
    <row r="38" spans="1:12" ht="15" customHeight="1" x14ac:dyDescent="0.25">
      <c r="A38" s="14" t="s">
        <v>34</v>
      </c>
      <c r="B38" s="14" t="s">
        <v>11</v>
      </c>
      <c r="C38" s="14" t="s">
        <v>34</v>
      </c>
      <c r="D38" s="15" t="s">
        <v>71</v>
      </c>
      <c r="E38" s="16">
        <v>21603871</v>
      </c>
      <c r="F38" s="16">
        <v>21603871</v>
      </c>
      <c r="G38" s="16">
        <v>16270777</v>
      </c>
      <c r="H38" s="16">
        <v>22273592</v>
      </c>
      <c r="I38" s="16">
        <v>22266899</v>
      </c>
      <c r="J38" s="16">
        <f t="shared" si="5"/>
        <v>-6693</v>
      </c>
      <c r="K38" s="17">
        <f t="shared" si="6"/>
        <v>-3.0049037443085068E-4</v>
      </c>
      <c r="L38" s="1"/>
    </row>
    <row r="39" spans="1:12" ht="15" customHeight="1" x14ac:dyDescent="0.25">
      <c r="A39" s="14" t="s">
        <v>34</v>
      </c>
      <c r="B39" s="14" t="s">
        <v>34</v>
      </c>
      <c r="C39" s="14" t="s">
        <v>72</v>
      </c>
      <c r="D39" s="15" t="s">
        <v>73</v>
      </c>
      <c r="E39" s="16">
        <v>324622</v>
      </c>
      <c r="F39" s="16">
        <v>324622</v>
      </c>
      <c r="G39" s="16">
        <v>117863</v>
      </c>
      <c r="H39" s="16">
        <v>334686</v>
      </c>
      <c r="I39" s="16">
        <v>327993</v>
      </c>
      <c r="J39" s="16">
        <f t="shared" si="5"/>
        <v>-6693</v>
      </c>
      <c r="K39" s="17">
        <f t="shared" si="6"/>
        <v>-1.9997848729854252E-2</v>
      </c>
      <c r="L39" s="1"/>
    </row>
    <row r="40" spans="1:12" ht="15" customHeight="1" x14ac:dyDescent="0.25">
      <c r="A40" s="14" t="s">
        <v>34</v>
      </c>
      <c r="B40" s="14" t="s">
        <v>34</v>
      </c>
      <c r="C40" s="14" t="s">
        <v>74</v>
      </c>
      <c r="D40" s="15" t="s">
        <v>75</v>
      </c>
      <c r="E40" s="16">
        <v>21279249</v>
      </c>
      <c r="F40" s="16">
        <v>21279249</v>
      </c>
      <c r="G40" s="16">
        <v>16152914</v>
      </c>
      <c r="H40" s="16">
        <v>21938906</v>
      </c>
      <c r="I40" s="16">
        <v>21938906</v>
      </c>
      <c r="J40" s="16">
        <f t="shared" si="5"/>
        <v>0</v>
      </c>
      <c r="K40" s="17">
        <f t="shared" si="6"/>
        <v>0</v>
      </c>
      <c r="L40" s="1"/>
    </row>
    <row r="41" spans="1:12" ht="15" customHeight="1" x14ac:dyDescent="0.25">
      <c r="A41" s="14" t="s">
        <v>34</v>
      </c>
      <c r="B41" s="14" t="s">
        <v>38</v>
      </c>
      <c r="C41" s="14" t="s">
        <v>34</v>
      </c>
      <c r="D41" s="15" t="s">
        <v>76</v>
      </c>
      <c r="E41" s="16">
        <v>790220</v>
      </c>
      <c r="F41" s="16">
        <v>768338</v>
      </c>
      <c r="G41" s="16">
        <v>743413</v>
      </c>
      <c r="H41" s="16">
        <v>796502</v>
      </c>
      <c r="I41" s="16">
        <v>1940351</v>
      </c>
      <c r="J41" s="16">
        <f t="shared" si="5"/>
        <v>1143849</v>
      </c>
      <c r="K41" s="17">
        <f t="shared" si="6"/>
        <v>1.4360905559559172</v>
      </c>
      <c r="L41" s="1"/>
    </row>
    <row r="42" spans="1:12" ht="15" customHeight="1" x14ac:dyDescent="0.25">
      <c r="A42" s="14" t="s">
        <v>34</v>
      </c>
      <c r="B42" s="14" t="s">
        <v>34</v>
      </c>
      <c r="C42" s="14" t="s">
        <v>77</v>
      </c>
      <c r="D42" s="15" t="s">
        <v>78</v>
      </c>
      <c r="E42" s="16">
        <v>790220</v>
      </c>
      <c r="F42" s="16">
        <v>768338</v>
      </c>
      <c r="G42" s="16">
        <v>743413</v>
      </c>
      <c r="H42" s="16">
        <v>796502</v>
      </c>
      <c r="I42" s="16">
        <v>1940351</v>
      </c>
      <c r="J42" s="16">
        <f t="shared" si="5"/>
        <v>1143849</v>
      </c>
      <c r="K42" s="17">
        <f t="shared" si="6"/>
        <v>1.4360905559559172</v>
      </c>
      <c r="L42" s="1"/>
    </row>
    <row r="43" spans="1:12" ht="15" customHeight="1" x14ac:dyDescent="0.25">
      <c r="A43" s="14" t="s">
        <v>34</v>
      </c>
      <c r="B43" s="14" t="s">
        <v>79</v>
      </c>
      <c r="C43" s="14" t="s">
        <v>34</v>
      </c>
      <c r="D43" s="15" t="s">
        <v>80</v>
      </c>
      <c r="E43" s="16">
        <v>2519730</v>
      </c>
      <c r="F43" s="16">
        <v>4171665</v>
      </c>
      <c r="G43" s="16">
        <v>1680503</v>
      </c>
      <c r="H43" s="16">
        <v>2584428</v>
      </c>
      <c r="I43" s="16">
        <v>570131</v>
      </c>
      <c r="J43" s="16">
        <f t="shared" si="5"/>
        <v>-2014297</v>
      </c>
      <c r="K43" s="17">
        <f t="shared" si="6"/>
        <v>-0.77939760751702114</v>
      </c>
      <c r="L43" s="1"/>
    </row>
    <row r="44" spans="1:12" ht="15" customHeight="1" x14ac:dyDescent="0.25">
      <c r="A44" s="14" t="s">
        <v>34</v>
      </c>
      <c r="B44" s="14" t="s">
        <v>34</v>
      </c>
      <c r="C44" s="14" t="s">
        <v>81</v>
      </c>
      <c r="D44" s="15" t="s">
        <v>82</v>
      </c>
      <c r="E44" s="16">
        <v>565458</v>
      </c>
      <c r="F44" s="16">
        <v>562706</v>
      </c>
      <c r="G44" s="16">
        <v>354894</v>
      </c>
      <c r="H44" s="16">
        <v>569573</v>
      </c>
      <c r="I44" s="16">
        <v>570131</v>
      </c>
      <c r="J44" s="16">
        <f t="shared" si="5"/>
        <v>558</v>
      </c>
      <c r="K44" s="17">
        <f t="shared" si="6"/>
        <v>9.7968127000402049E-4</v>
      </c>
      <c r="L44" s="1"/>
    </row>
    <row r="45" spans="1:12" ht="15" customHeight="1" x14ac:dyDescent="0.25">
      <c r="A45" s="14" t="s">
        <v>34</v>
      </c>
      <c r="B45" s="14" t="s">
        <v>34</v>
      </c>
      <c r="C45" s="14" t="s">
        <v>83</v>
      </c>
      <c r="D45" s="15" t="s">
        <v>84</v>
      </c>
      <c r="E45" s="16">
        <v>1954272</v>
      </c>
      <c r="F45" s="16">
        <v>3608959</v>
      </c>
      <c r="G45" s="16">
        <v>1325609</v>
      </c>
      <c r="H45" s="16">
        <v>2014855</v>
      </c>
      <c r="I45" s="16">
        <v>0</v>
      </c>
      <c r="J45" s="16">
        <f t="shared" si="5"/>
        <v>-2014855</v>
      </c>
      <c r="K45" s="17">
        <f t="shared" si="6"/>
        <v>-1</v>
      </c>
      <c r="L45" s="1"/>
    </row>
    <row r="46" spans="1:12" ht="15" customHeight="1" x14ac:dyDescent="0.25">
      <c r="A46" s="14" t="s">
        <v>34</v>
      </c>
      <c r="B46" s="14" t="s">
        <v>53</v>
      </c>
      <c r="C46" s="14" t="s">
        <v>34</v>
      </c>
      <c r="D46" s="15" t="s">
        <v>85</v>
      </c>
      <c r="E46" s="16">
        <v>1162156</v>
      </c>
      <c r="F46" s="16">
        <v>1108190</v>
      </c>
      <c r="G46" s="16">
        <v>493291</v>
      </c>
      <c r="H46" s="16">
        <v>1167112</v>
      </c>
      <c r="I46" s="16">
        <v>895762</v>
      </c>
      <c r="J46" s="16">
        <f t="shared" si="5"/>
        <v>-271350</v>
      </c>
      <c r="K46" s="17">
        <f t="shared" si="6"/>
        <v>-0.23249696687207397</v>
      </c>
      <c r="L46" s="1"/>
    </row>
    <row r="47" spans="1:12" ht="15" customHeight="1" x14ac:dyDescent="0.25">
      <c r="A47" s="14" t="s">
        <v>34</v>
      </c>
      <c r="B47" s="14" t="s">
        <v>34</v>
      </c>
      <c r="C47" s="14" t="s">
        <v>86</v>
      </c>
      <c r="D47" s="15" t="s">
        <v>87</v>
      </c>
      <c r="E47" s="16">
        <v>267748</v>
      </c>
      <c r="F47" s="16">
        <v>248000</v>
      </c>
      <c r="G47" s="16">
        <v>115107</v>
      </c>
      <c r="H47" s="16">
        <v>270655</v>
      </c>
      <c r="I47" s="16">
        <v>250387</v>
      </c>
      <c r="J47" s="16">
        <f t="shared" si="5"/>
        <v>-20268</v>
      </c>
      <c r="K47" s="17">
        <f t="shared" si="6"/>
        <v>-7.4885001200790668E-2</v>
      </c>
      <c r="L47" s="1"/>
    </row>
    <row r="48" spans="1:12" ht="15" customHeight="1" x14ac:dyDescent="0.25">
      <c r="A48" s="14" t="s">
        <v>34</v>
      </c>
      <c r="B48" s="14" t="s">
        <v>34</v>
      </c>
      <c r="C48" s="14" t="s">
        <v>88</v>
      </c>
      <c r="D48" s="15" t="s">
        <v>89</v>
      </c>
      <c r="E48" s="16">
        <v>83025</v>
      </c>
      <c r="F48" s="16">
        <v>68765</v>
      </c>
      <c r="G48" s="16">
        <v>12194</v>
      </c>
      <c r="H48" s="16">
        <v>84382</v>
      </c>
      <c r="I48" s="16">
        <v>78002</v>
      </c>
      <c r="J48" s="16">
        <f t="shared" si="5"/>
        <v>-6380</v>
      </c>
      <c r="K48" s="17">
        <f t="shared" si="6"/>
        <v>-7.5608542106136378E-2</v>
      </c>
      <c r="L48" s="1"/>
    </row>
    <row r="49" spans="1:12" ht="15" customHeight="1" x14ac:dyDescent="0.25">
      <c r="A49" s="14" t="s">
        <v>34</v>
      </c>
      <c r="B49" s="14" t="s">
        <v>34</v>
      </c>
      <c r="C49" s="14" t="s">
        <v>90</v>
      </c>
      <c r="D49" s="15" t="s">
        <v>91</v>
      </c>
      <c r="E49" s="16">
        <v>325062</v>
      </c>
      <c r="F49" s="16">
        <v>323065</v>
      </c>
      <c r="G49" s="16">
        <v>148264</v>
      </c>
      <c r="H49" s="16">
        <v>325404</v>
      </c>
      <c r="I49" s="16">
        <v>317224</v>
      </c>
      <c r="J49" s="16">
        <f t="shared" si="5"/>
        <v>-8180</v>
      </c>
      <c r="K49" s="17">
        <f t="shared" si="6"/>
        <v>-2.5137982323511696E-2</v>
      </c>
      <c r="L49" s="1"/>
    </row>
    <row r="50" spans="1:12" ht="15" customHeight="1" x14ac:dyDescent="0.25">
      <c r="A50" s="14" t="s">
        <v>34</v>
      </c>
      <c r="B50" s="14" t="s">
        <v>34</v>
      </c>
      <c r="C50" s="14" t="s">
        <v>92</v>
      </c>
      <c r="D50" s="15" t="s">
        <v>93</v>
      </c>
      <c r="E50" s="16">
        <v>486321</v>
      </c>
      <c r="F50" s="16">
        <v>468360</v>
      </c>
      <c r="G50" s="16">
        <v>217726</v>
      </c>
      <c r="H50" s="16">
        <v>486671</v>
      </c>
      <c r="I50" s="16">
        <v>250149</v>
      </c>
      <c r="J50" s="16">
        <f t="shared" si="5"/>
        <v>-236522</v>
      </c>
      <c r="K50" s="17">
        <f t="shared" si="6"/>
        <v>-0.4859997821937202</v>
      </c>
      <c r="L50" s="1"/>
    </row>
    <row r="51" spans="1:12" ht="15" customHeight="1" x14ac:dyDescent="0.25">
      <c r="A51" s="14" t="s">
        <v>94</v>
      </c>
      <c r="B51" s="14" t="s">
        <v>34</v>
      </c>
      <c r="C51" s="14" t="s">
        <v>34</v>
      </c>
      <c r="D51" s="15" t="s">
        <v>95</v>
      </c>
      <c r="E51" s="16">
        <v>449887</v>
      </c>
      <c r="F51" s="16">
        <v>1269015</v>
      </c>
      <c r="G51" s="16">
        <v>0</v>
      </c>
      <c r="H51" s="16">
        <v>463834</v>
      </c>
      <c r="I51" s="16">
        <v>463834</v>
      </c>
      <c r="J51" s="16">
        <f t="shared" si="5"/>
        <v>0</v>
      </c>
      <c r="K51" s="17">
        <f t="shared" si="6"/>
        <v>0</v>
      </c>
      <c r="L51" s="1"/>
    </row>
    <row r="52" spans="1:12" ht="15" customHeight="1" x14ac:dyDescent="0.25">
      <c r="A52" s="14" t="s">
        <v>34</v>
      </c>
      <c r="B52" s="14" t="s">
        <v>51</v>
      </c>
      <c r="C52" s="14" t="s">
        <v>34</v>
      </c>
      <c r="D52" s="15" t="s">
        <v>96</v>
      </c>
      <c r="E52" s="16">
        <v>449887</v>
      </c>
      <c r="F52" s="16">
        <v>1269015</v>
      </c>
      <c r="G52" s="16">
        <v>0</v>
      </c>
      <c r="H52" s="16">
        <v>463834</v>
      </c>
      <c r="I52" s="16">
        <v>463834</v>
      </c>
      <c r="J52" s="16">
        <f t="shared" si="5"/>
        <v>0</v>
      </c>
      <c r="K52" s="17">
        <f t="shared" si="6"/>
        <v>0</v>
      </c>
      <c r="L52" s="1"/>
    </row>
    <row r="53" spans="1:12" ht="15" customHeight="1" x14ac:dyDescent="0.25">
      <c r="A53" s="14" t="s">
        <v>97</v>
      </c>
      <c r="B53" s="14" t="s">
        <v>34</v>
      </c>
      <c r="C53" s="14" t="s">
        <v>34</v>
      </c>
      <c r="D53" s="15" t="s">
        <v>98</v>
      </c>
      <c r="E53" s="16">
        <v>0</v>
      </c>
      <c r="F53" s="16">
        <v>482</v>
      </c>
      <c r="G53" s="16">
        <v>482</v>
      </c>
      <c r="H53" s="16">
        <v>0</v>
      </c>
      <c r="I53" s="16">
        <v>0</v>
      </c>
      <c r="J53" s="16">
        <f t="shared" si="5"/>
        <v>0</v>
      </c>
      <c r="K53" s="17"/>
      <c r="L53" s="1"/>
    </row>
    <row r="54" spans="1:12" ht="15" customHeight="1" x14ac:dyDescent="0.25">
      <c r="A54" s="14"/>
      <c r="B54" s="14" t="s">
        <v>116</v>
      </c>
      <c r="C54" s="14" t="s">
        <v>34</v>
      </c>
      <c r="D54" s="15" t="s">
        <v>117</v>
      </c>
      <c r="E54" s="16">
        <v>0</v>
      </c>
      <c r="F54" s="16">
        <v>482</v>
      </c>
      <c r="G54" s="16">
        <v>482</v>
      </c>
      <c r="H54" s="16">
        <v>0</v>
      </c>
      <c r="I54" s="16">
        <v>0</v>
      </c>
      <c r="J54" s="16">
        <f t="shared" si="5"/>
        <v>0</v>
      </c>
      <c r="K54" s="17"/>
      <c r="L54" s="1"/>
    </row>
    <row r="55" spans="1:12" ht="27" customHeight="1" x14ac:dyDescent="0.25">
      <c r="A55" s="14" t="s">
        <v>99</v>
      </c>
      <c r="B55" s="14" t="s">
        <v>34</v>
      </c>
      <c r="C55" s="14" t="s">
        <v>34</v>
      </c>
      <c r="D55" s="15" t="s">
        <v>100</v>
      </c>
      <c r="E55" s="16">
        <v>141988</v>
      </c>
      <c r="F55" s="16">
        <v>79225</v>
      </c>
      <c r="G55" s="16">
        <v>0</v>
      </c>
      <c r="H55" s="16">
        <v>146391</v>
      </c>
      <c r="I55" s="16">
        <v>0</v>
      </c>
      <c r="J55" s="16">
        <f t="shared" si="5"/>
        <v>-146391</v>
      </c>
      <c r="K55" s="17">
        <f t="shared" si="6"/>
        <v>-1</v>
      </c>
      <c r="L55" s="1"/>
    </row>
    <row r="56" spans="1:12" ht="15" customHeight="1" x14ac:dyDescent="0.25">
      <c r="A56" s="14" t="s">
        <v>34</v>
      </c>
      <c r="B56" s="14" t="s">
        <v>36</v>
      </c>
      <c r="C56" s="14" t="s">
        <v>34</v>
      </c>
      <c r="D56" s="15" t="s">
        <v>101</v>
      </c>
      <c r="E56" s="16">
        <v>52100</v>
      </c>
      <c r="F56" s="16">
        <v>49495</v>
      </c>
      <c r="G56" s="16">
        <v>0</v>
      </c>
      <c r="H56" s="16">
        <v>53716</v>
      </c>
      <c r="I56" s="16">
        <v>0</v>
      </c>
      <c r="J56" s="16">
        <f t="shared" si="5"/>
        <v>-53716</v>
      </c>
      <c r="K56" s="17">
        <f t="shared" si="6"/>
        <v>-1</v>
      </c>
      <c r="L56" s="1"/>
    </row>
    <row r="57" spans="1:12" ht="15" customHeight="1" x14ac:dyDescent="0.25">
      <c r="A57" s="14" t="s">
        <v>34</v>
      </c>
      <c r="B57" s="14" t="s">
        <v>102</v>
      </c>
      <c r="C57" s="14" t="s">
        <v>34</v>
      </c>
      <c r="D57" s="15" t="s">
        <v>103</v>
      </c>
      <c r="E57" s="16">
        <v>89888</v>
      </c>
      <c r="F57" s="16">
        <v>29730</v>
      </c>
      <c r="G57" s="16">
        <v>0</v>
      </c>
      <c r="H57" s="16">
        <v>92675</v>
      </c>
      <c r="I57" s="16">
        <v>0</v>
      </c>
      <c r="J57" s="16">
        <f t="shared" si="5"/>
        <v>-92675</v>
      </c>
      <c r="K57" s="17">
        <f t="shared" si="6"/>
        <v>-1</v>
      </c>
      <c r="L57" s="1"/>
    </row>
    <row r="58" spans="1:12" ht="15" customHeight="1" x14ac:dyDescent="0.25">
      <c r="A58" s="14" t="s">
        <v>104</v>
      </c>
      <c r="B58" s="14" t="s">
        <v>34</v>
      </c>
      <c r="C58" s="14" t="s">
        <v>34</v>
      </c>
      <c r="D58" s="15" t="s">
        <v>105</v>
      </c>
      <c r="E58" s="16">
        <v>1158977</v>
      </c>
      <c r="F58" s="16">
        <v>1742065</v>
      </c>
      <c r="G58" s="16">
        <v>1653250</v>
      </c>
      <c r="H58" s="16">
        <v>1194906</v>
      </c>
      <c r="I58" s="16">
        <v>1136553</v>
      </c>
      <c r="J58" s="16">
        <f t="shared" si="5"/>
        <v>-58353</v>
      </c>
      <c r="K58" s="17">
        <f t="shared" si="6"/>
        <v>-4.88348037418843E-2</v>
      </c>
      <c r="L58" s="1"/>
    </row>
    <row r="59" spans="1:12" ht="15" customHeight="1" x14ac:dyDescent="0.25">
      <c r="A59" s="14" t="s">
        <v>34</v>
      </c>
      <c r="B59" s="14" t="s">
        <v>11</v>
      </c>
      <c r="C59" s="14" t="s">
        <v>34</v>
      </c>
      <c r="D59" s="15" t="s">
        <v>106</v>
      </c>
      <c r="E59" s="16">
        <v>1002667</v>
      </c>
      <c r="F59" s="16">
        <v>1002667</v>
      </c>
      <c r="G59" s="16">
        <v>914134</v>
      </c>
      <c r="H59" s="16">
        <v>1033750</v>
      </c>
      <c r="I59" s="16">
        <v>1081691</v>
      </c>
      <c r="J59" s="16">
        <f t="shared" si="5"/>
        <v>47941</v>
      </c>
      <c r="K59" s="17">
        <f t="shared" si="6"/>
        <v>4.6375816203143891E-2</v>
      </c>
      <c r="L59" s="1"/>
    </row>
    <row r="60" spans="1:12" ht="15" customHeight="1" x14ac:dyDescent="0.25">
      <c r="A60" s="20" t="s">
        <v>34</v>
      </c>
      <c r="B60" s="20" t="s">
        <v>79</v>
      </c>
      <c r="C60" s="20" t="s">
        <v>34</v>
      </c>
      <c r="D60" s="21" t="s">
        <v>107</v>
      </c>
      <c r="E60" s="22">
        <v>156300</v>
      </c>
      <c r="F60" s="22">
        <v>88300</v>
      </c>
      <c r="G60" s="22">
        <v>88018</v>
      </c>
      <c r="H60" s="22">
        <v>161146</v>
      </c>
      <c r="I60" s="22">
        <v>54852</v>
      </c>
      <c r="J60" s="22">
        <f t="shared" si="5"/>
        <v>-106294</v>
      </c>
      <c r="K60" s="23">
        <f t="shared" si="6"/>
        <v>-0.65961302173184566</v>
      </c>
      <c r="L60" s="1"/>
    </row>
    <row r="61" spans="1:12" ht="15" customHeight="1" x14ac:dyDescent="0.25">
      <c r="A61" s="54"/>
      <c r="B61" s="54" t="s">
        <v>120</v>
      </c>
      <c r="C61" s="54" t="s">
        <v>34</v>
      </c>
      <c r="D61" s="55" t="s">
        <v>121</v>
      </c>
      <c r="E61" s="56">
        <v>10</v>
      </c>
      <c r="F61" s="56">
        <v>651098</v>
      </c>
      <c r="G61" s="56">
        <v>651098</v>
      </c>
      <c r="H61" s="56">
        <v>10</v>
      </c>
      <c r="I61" s="56">
        <v>10</v>
      </c>
      <c r="J61" s="56">
        <v>0</v>
      </c>
      <c r="K61" s="57">
        <v>0</v>
      </c>
      <c r="L61" s="1"/>
    </row>
    <row r="62" spans="1:12" ht="15" customHeight="1" x14ac:dyDescent="0.25">
      <c r="A62" s="14"/>
      <c r="B62" s="14"/>
      <c r="C62" s="14"/>
      <c r="D62" s="15"/>
      <c r="E62" s="16"/>
      <c r="F62" s="16"/>
      <c r="G62" s="16"/>
      <c r="H62" s="16"/>
      <c r="I62" s="16"/>
      <c r="J62" s="16"/>
      <c r="K62" s="17"/>
      <c r="L62" s="1"/>
    </row>
    <row r="63" spans="1:12" ht="15" customHeight="1" x14ac:dyDescent="0.25">
      <c r="A63" s="20" t="s">
        <v>34</v>
      </c>
      <c r="B63" s="20"/>
      <c r="C63" s="20"/>
      <c r="D63" s="21"/>
      <c r="E63" s="22"/>
      <c r="F63" s="22"/>
      <c r="G63" s="22"/>
      <c r="H63" s="22"/>
      <c r="I63" s="22"/>
      <c r="J63" s="22"/>
      <c r="K63" s="23"/>
      <c r="L63" s="1"/>
    </row>
    <row r="64" spans="1:12" ht="1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</row>
    <row r="65" spans="1:15" ht="15" customHeight="1" x14ac:dyDescent="0.25">
      <c r="A65" s="26" t="s">
        <v>108</v>
      </c>
      <c r="B65" s="27"/>
      <c r="C65" s="27"/>
      <c r="D65" s="27"/>
      <c r="E65" s="18">
        <v>40965443</v>
      </c>
      <c r="F65" s="18">
        <v>42151013</v>
      </c>
      <c r="G65" s="18">
        <v>28312399</v>
      </c>
      <c r="H65" s="18">
        <v>41804403</v>
      </c>
      <c r="I65" s="18">
        <v>40168813</v>
      </c>
      <c r="J65" s="18">
        <v>-1635590</v>
      </c>
      <c r="K65" s="19">
        <v>-3.9124826157665736E-2</v>
      </c>
      <c r="L65" s="1"/>
    </row>
    <row r="66" spans="1:15" ht="15" customHeight="1" x14ac:dyDescent="0.25">
      <c r="A66" s="28" t="s">
        <v>109</v>
      </c>
      <c r="B66" s="29"/>
      <c r="C66" s="29"/>
      <c r="D66" s="29"/>
      <c r="E66" s="29"/>
      <c r="F66" s="29"/>
      <c r="G66" s="29"/>
      <c r="H66" s="29"/>
      <c r="I66" s="29"/>
      <c r="J66" s="1"/>
      <c r="K66" s="1"/>
      <c r="L66" s="1"/>
    </row>
    <row r="67" spans="1:15" ht="5.0999999999999996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</row>
    <row r="72" spans="1:15" x14ac:dyDescent="0.25">
      <c r="E72" s="48">
        <f>+E12-E32</f>
        <v>0</v>
      </c>
      <c r="F72" s="48">
        <f t="shared" ref="F72:O72" si="7">+F12-F32</f>
        <v>0</v>
      </c>
      <c r="G72" s="48">
        <f t="shared" si="7"/>
        <v>2362988</v>
      </c>
      <c r="H72" s="48">
        <f t="shared" si="7"/>
        <v>0</v>
      </c>
      <c r="I72" s="48">
        <f t="shared" si="7"/>
        <v>0</v>
      </c>
      <c r="J72" s="48">
        <f t="shared" si="7"/>
        <v>0</v>
      </c>
      <c r="K72" s="48">
        <f t="shared" si="7"/>
        <v>0</v>
      </c>
      <c r="L72" s="48">
        <f t="shared" si="7"/>
        <v>0</v>
      </c>
      <c r="M72" s="48">
        <f t="shared" si="7"/>
        <v>0</v>
      </c>
      <c r="N72" s="48">
        <f t="shared" si="7"/>
        <v>0</v>
      </c>
      <c r="O72" s="48">
        <f t="shared" si="7"/>
        <v>0</v>
      </c>
    </row>
    <row r="73" spans="1:15" x14ac:dyDescent="0.25">
      <c r="E73" s="48">
        <f>+E12-E13-E18-E19-E23-E26-E28-E31</f>
        <v>0</v>
      </c>
      <c r="F73" s="48">
        <f t="shared" ref="F73:O73" si="8">+F12-F13-F18-F19-F23-F26-F28-F31</f>
        <v>0</v>
      </c>
      <c r="G73" s="48">
        <f t="shared" si="8"/>
        <v>0</v>
      </c>
      <c r="H73" s="48">
        <f t="shared" si="8"/>
        <v>0</v>
      </c>
      <c r="I73" s="48">
        <f t="shared" si="8"/>
        <v>0</v>
      </c>
      <c r="J73" s="48">
        <f t="shared" si="8"/>
        <v>0</v>
      </c>
      <c r="K73" s="48">
        <f t="shared" si="8"/>
        <v>9.5992274053508658E-2</v>
      </c>
      <c r="L73" s="48">
        <f t="shared" si="8"/>
        <v>0</v>
      </c>
      <c r="M73" s="48">
        <f t="shared" si="8"/>
        <v>0</v>
      </c>
      <c r="N73" s="48">
        <f t="shared" si="8"/>
        <v>0</v>
      </c>
      <c r="O73" s="48">
        <f t="shared" si="8"/>
        <v>0</v>
      </c>
    </row>
    <row r="74" spans="1:15" x14ac:dyDescent="0.25">
      <c r="E74" s="48">
        <f>+E13-E14</f>
        <v>0</v>
      </c>
      <c r="F74" s="48">
        <f t="shared" ref="F74:O74" si="9">+F13-F14</f>
        <v>0</v>
      </c>
      <c r="G74" s="48">
        <f t="shared" si="9"/>
        <v>0</v>
      </c>
      <c r="H74" s="48">
        <f t="shared" si="9"/>
        <v>0</v>
      </c>
      <c r="I74" s="48">
        <f t="shared" si="9"/>
        <v>0</v>
      </c>
      <c r="J74" s="48">
        <f t="shared" si="9"/>
        <v>0</v>
      </c>
      <c r="K74" s="48">
        <f t="shared" si="9"/>
        <v>0</v>
      </c>
      <c r="L74" s="48">
        <f t="shared" si="9"/>
        <v>0</v>
      </c>
      <c r="M74" s="48">
        <f t="shared" si="9"/>
        <v>0</v>
      </c>
      <c r="N74" s="48">
        <f t="shared" si="9"/>
        <v>0</v>
      </c>
      <c r="O74" s="48">
        <f t="shared" si="9"/>
        <v>0</v>
      </c>
    </row>
    <row r="75" spans="1:15" x14ac:dyDescent="0.25">
      <c r="E75" s="48">
        <f>+E14-E15-E16-E17</f>
        <v>0</v>
      </c>
      <c r="F75" s="48">
        <f t="shared" ref="F75:O75" si="10">+F14-F15-F16-F17</f>
        <v>0</v>
      </c>
      <c r="G75" s="48">
        <f t="shared" si="10"/>
        <v>0</v>
      </c>
      <c r="H75" s="48">
        <f t="shared" si="10"/>
        <v>0</v>
      </c>
      <c r="I75" s="48">
        <f t="shared" si="10"/>
        <v>0</v>
      </c>
      <c r="J75" s="48">
        <f t="shared" si="10"/>
        <v>0</v>
      </c>
      <c r="K75" s="48">
        <f t="shared" si="10"/>
        <v>0</v>
      </c>
      <c r="L75" s="48">
        <f t="shared" si="10"/>
        <v>0</v>
      </c>
      <c r="M75" s="48">
        <f t="shared" si="10"/>
        <v>0</v>
      </c>
      <c r="N75" s="48">
        <f t="shared" si="10"/>
        <v>0</v>
      </c>
      <c r="O75" s="48">
        <f t="shared" si="10"/>
        <v>0</v>
      </c>
    </row>
    <row r="76" spans="1:15" x14ac:dyDescent="0.25">
      <c r="E76" s="48">
        <f>+E19-E20-E21-E22</f>
        <v>0</v>
      </c>
      <c r="F76" s="48">
        <f t="shared" ref="F76:O76" si="11">+F19-F20-F21-F22</f>
        <v>0</v>
      </c>
      <c r="G76" s="48">
        <f t="shared" si="11"/>
        <v>0</v>
      </c>
      <c r="H76" s="48">
        <f t="shared" si="11"/>
        <v>0</v>
      </c>
      <c r="I76" s="48">
        <f t="shared" si="11"/>
        <v>0</v>
      </c>
      <c r="J76" s="48">
        <f t="shared" si="11"/>
        <v>0</v>
      </c>
      <c r="K76" s="48">
        <f t="shared" si="11"/>
        <v>0</v>
      </c>
      <c r="L76" s="48">
        <f t="shared" si="11"/>
        <v>0</v>
      </c>
      <c r="M76" s="48">
        <f t="shared" si="11"/>
        <v>0</v>
      </c>
      <c r="N76" s="48">
        <f t="shared" si="11"/>
        <v>0</v>
      </c>
      <c r="O76" s="48">
        <f t="shared" si="11"/>
        <v>0</v>
      </c>
    </row>
    <row r="77" spans="1:15" x14ac:dyDescent="0.25">
      <c r="E77" s="48">
        <f>+E23-E24-E25</f>
        <v>0</v>
      </c>
      <c r="F77" s="48">
        <f t="shared" ref="F77:O77" si="12">+F23-F24-F25</f>
        <v>0</v>
      </c>
      <c r="G77" s="48">
        <f t="shared" si="12"/>
        <v>0</v>
      </c>
      <c r="H77" s="48">
        <f t="shared" si="12"/>
        <v>0</v>
      </c>
      <c r="I77" s="48">
        <f t="shared" si="12"/>
        <v>0</v>
      </c>
      <c r="J77" s="48">
        <f t="shared" si="12"/>
        <v>0</v>
      </c>
      <c r="K77" s="48">
        <f t="shared" si="12"/>
        <v>5.0702851882378157E-2</v>
      </c>
      <c r="L77" s="48">
        <f t="shared" si="12"/>
        <v>0</v>
      </c>
      <c r="M77" s="48">
        <f t="shared" si="12"/>
        <v>0</v>
      </c>
      <c r="N77" s="48">
        <f t="shared" si="12"/>
        <v>0</v>
      </c>
      <c r="O77" s="48">
        <f t="shared" si="12"/>
        <v>0</v>
      </c>
    </row>
    <row r="78" spans="1:15" x14ac:dyDescent="0.25">
      <c r="E78" s="48">
        <f>+E28-E29</f>
        <v>0</v>
      </c>
      <c r="F78" s="48">
        <f t="shared" ref="F78:O78" si="13">+F28-F29</f>
        <v>0</v>
      </c>
      <c r="G78" s="48">
        <f t="shared" si="13"/>
        <v>0</v>
      </c>
      <c r="H78" s="48">
        <f t="shared" si="13"/>
        <v>0</v>
      </c>
      <c r="I78" s="48">
        <f t="shared" si="13"/>
        <v>0</v>
      </c>
      <c r="J78" s="48">
        <f t="shared" si="13"/>
        <v>0</v>
      </c>
      <c r="K78" s="48">
        <f t="shared" si="13"/>
        <v>0</v>
      </c>
      <c r="L78" s="48">
        <f t="shared" si="13"/>
        <v>0</v>
      </c>
      <c r="M78" s="48">
        <f t="shared" si="13"/>
        <v>0</v>
      </c>
      <c r="N78" s="48">
        <f t="shared" si="13"/>
        <v>0</v>
      </c>
      <c r="O78" s="48">
        <f t="shared" si="13"/>
        <v>0</v>
      </c>
    </row>
    <row r="79" spans="1:15" x14ac:dyDescent="0.25">
      <c r="E79" s="48">
        <f>+E29-E30</f>
        <v>0</v>
      </c>
      <c r="F79" s="48">
        <f t="shared" ref="F79:O79" si="14">+F29-F30</f>
        <v>0</v>
      </c>
      <c r="G79" s="48">
        <f t="shared" si="14"/>
        <v>0</v>
      </c>
      <c r="H79" s="48">
        <f t="shared" si="14"/>
        <v>0</v>
      </c>
      <c r="I79" s="48">
        <f t="shared" si="14"/>
        <v>0</v>
      </c>
      <c r="J79" s="48">
        <f t="shared" si="14"/>
        <v>0</v>
      </c>
      <c r="K79" s="48">
        <f t="shared" si="14"/>
        <v>0</v>
      </c>
      <c r="L79" s="48">
        <f t="shared" si="14"/>
        <v>0</v>
      </c>
      <c r="M79" s="48">
        <f t="shared" si="14"/>
        <v>0</v>
      </c>
      <c r="N79" s="48">
        <f t="shared" si="14"/>
        <v>0</v>
      </c>
      <c r="O79" s="48">
        <f t="shared" si="14"/>
        <v>0</v>
      </c>
    </row>
    <row r="80" spans="1:15" x14ac:dyDescent="0.25">
      <c r="E80" s="48">
        <f>+E32-E33-E34-E35-E37-E51-E53-E55-E58</f>
        <v>0</v>
      </c>
      <c r="F80" s="48">
        <f t="shared" ref="F80:O80" si="15">+F32-F33-F34-F35-F37-F51-F53-F55-F58</f>
        <v>0</v>
      </c>
      <c r="G80" s="48">
        <f t="shared" si="15"/>
        <v>0</v>
      </c>
      <c r="H80" s="48">
        <f t="shared" si="15"/>
        <v>0</v>
      </c>
      <c r="I80" s="48">
        <f t="shared" si="15"/>
        <v>0</v>
      </c>
      <c r="J80" s="48">
        <f t="shared" si="15"/>
        <v>0</v>
      </c>
      <c r="K80" s="48">
        <f t="shared" si="15"/>
        <v>1.0856816067878332</v>
      </c>
      <c r="L80" s="48">
        <f t="shared" si="15"/>
        <v>0</v>
      </c>
      <c r="M80" s="48">
        <f t="shared" si="15"/>
        <v>0</v>
      </c>
      <c r="N80" s="48">
        <f t="shared" si="15"/>
        <v>0</v>
      </c>
      <c r="O80" s="48">
        <f t="shared" si="15"/>
        <v>0</v>
      </c>
    </row>
    <row r="81" spans="5:15" x14ac:dyDescent="0.25">
      <c r="E81" s="48">
        <f>+E35-E36</f>
        <v>0</v>
      </c>
      <c r="F81" s="48">
        <f t="shared" ref="F81:O81" si="16">+F35-F36</f>
        <v>0</v>
      </c>
      <c r="G81" s="48">
        <f t="shared" si="16"/>
        <v>0</v>
      </c>
      <c r="H81" s="48">
        <f t="shared" si="16"/>
        <v>0</v>
      </c>
      <c r="I81" s="48">
        <f t="shared" si="16"/>
        <v>0</v>
      </c>
      <c r="J81" s="48">
        <f t="shared" si="16"/>
        <v>0</v>
      </c>
      <c r="K81" s="48">
        <f t="shared" si="16"/>
        <v>0</v>
      </c>
      <c r="L81" s="48">
        <f t="shared" si="16"/>
        <v>0</v>
      </c>
      <c r="M81" s="48">
        <f t="shared" si="16"/>
        <v>0</v>
      </c>
      <c r="N81" s="48">
        <f t="shared" si="16"/>
        <v>0</v>
      </c>
      <c r="O81" s="48">
        <f t="shared" si="16"/>
        <v>0</v>
      </c>
    </row>
    <row r="82" spans="5:15" x14ac:dyDescent="0.25">
      <c r="E82" s="48">
        <f>+E37-E38-E41-E43-E46</f>
        <v>0</v>
      </c>
      <c r="F82" s="48">
        <f t="shared" ref="F82:O82" si="17">+F37-F38-F41-F43-F46</f>
        <v>0</v>
      </c>
      <c r="G82" s="48">
        <f t="shared" si="17"/>
        <v>0</v>
      </c>
      <c r="H82" s="48">
        <f t="shared" si="17"/>
        <v>0</v>
      </c>
      <c r="I82" s="48">
        <f t="shared" si="17"/>
        <v>0</v>
      </c>
      <c r="J82" s="48">
        <f t="shared" si="17"/>
        <v>0</v>
      </c>
      <c r="K82" s="48">
        <f t="shared" si="17"/>
        <v>-0.46671506735989843</v>
      </c>
      <c r="L82" s="48">
        <f t="shared" si="17"/>
        <v>0</v>
      </c>
      <c r="M82" s="48">
        <f t="shared" si="17"/>
        <v>0</v>
      </c>
      <c r="N82" s="48">
        <f t="shared" si="17"/>
        <v>0</v>
      </c>
      <c r="O82" s="48">
        <f t="shared" si="17"/>
        <v>0</v>
      </c>
    </row>
    <row r="83" spans="5:15" x14ac:dyDescent="0.25">
      <c r="E83" s="48">
        <f>+E38-E39-E40</f>
        <v>0</v>
      </c>
      <c r="F83" s="48">
        <f t="shared" ref="F83:O83" si="18">+F38-F39-F40</f>
        <v>0</v>
      </c>
      <c r="G83" s="48">
        <f t="shared" si="18"/>
        <v>0</v>
      </c>
      <c r="H83" s="48">
        <f t="shared" si="18"/>
        <v>0</v>
      </c>
      <c r="I83" s="48">
        <f t="shared" si="18"/>
        <v>0</v>
      </c>
      <c r="J83" s="48">
        <f t="shared" si="18"/>
        <v>0</v>
      </c>
      <c r="K83" s="48">
        <f t="shared" si="18"/>
        <v>1.9697358355423401E-2</v>
      </c>
      <c r="L83" s="48">
        <f t="shared" si="18"/>
        <v>0</v>
      </c>
      <c r="M83" s="48">
        <f t="shared" si="18"/>
        <v>0</v>
      </c>
      <c r="N83" s="48">
        <f t="shared" si="18"/>
        <v>0</v>
      </c>
      <c r="O83" s="48">
        <f t="shared" si="18"/>
        <v>0</v>
      </c>
    </row>
    <row r="84" spans="5:15" x14ac:dyDescent="0.25">
      <c r="E84" s="48">
        <f>+E41-E42</f>
        <v>0</v>
      </c>
      <c r="F84" s="48">
        <f t="shared" ref="F84:O84" si="19">+F41-F42</f>
        <v>0</v>
      </c>
      <c r="G84" s="48">
        <f t="shared" si="19"/>
        <v>0</v>
      </c>
      <c r="H84" s="48">
        <f t="shared" si="19"/>
        <v>0</v>
      </c>
      <c r="I84" s="48">
        <f t="shared" si="19"/>
        <v>0</v>
      </c>
      <c r="J84" s="48">
        <f t="shared" si="19"/>
        <v>0</v>
      </c>
      <c r="K84" s="48">
        <f t="shared" si="19"/>
        <v>0</v>
      </c>
      <c r="L84" s="48">
        <f t="shared" si="19"/>
        <v>0</v>
      </c>
      <c r="M84" s="48">
        <f t="shared" si="19"/>
        <v>0</v>
      </c>
      <c r="N84" s="48">
        <f t="shared" si="19"/>
        <v>0</v>
      </c>
      <c r="O84" s="48">
        <f t="shared" si="19"/>
        <v>0</v>
      </c>
    </row>
    <row r="85" spans="5:15" x14ac:dyDescent="0.25">
      <c r="E85" s="48">
        <f>+E43-E44-E45</f>
        <v>0</v>
      </c>
      <c r="F85" s="48">
        <f t="shared" ref="F85:O85" si="20">+F43-F44-F45</f>
        <v>0</v>
      </c>
      <c r="G85" s="48">
        <f t="shared" si="20"/>
        <v>0</v>
      </c>
      <c r="H85" s="48">
        <f t="shared" si="20"/>
        <v>0</v>
      </c>
      <c r="I85" s="48">
        <f t="shared" si="20"/>
        <v>0</v>
      </c>
      <c r="J85" s="48">
        <f t="shared" si="20"/>
        <v>0</v>
      </c>
      <c r="K85" s="48">
        <f t="shared" si="20"/>
        <v>0.21962271121297483</v>
      </c>
      <c r="L85" s="48">
        <f t="shared" si="20"/>
        <v>0</v>
      </c>
      <c r="M85" s="48">
        <f t="shared" si="20"/>
        <v>0</v>
      </c>
      <c r="N85" s="48">
        <f t="shared" si="20"/>
        <v>0</v>
      </c>
      <c r="O85" s="48">
        <f t="shared" si="20"/>
        <v>0</v>
      </c>
    </row>
    <row r="86" spans="5:15" x14ac:dyDescent="0.25">
      <c r="E86" s="48">
        <f>+E46-E47-E48-E49-E50</f>
        <v>0</v>
      </c>
      <c r="F86" s="48">
        <f t="shared" ref="F86:O86" si="21">+F46-F47-F48-F49-F50</f>
        <v>0</v>
      </c>
      <c r="G86" s="48">
        <f t="shared" si="21"/>
        <v>0</v>
      </c>
      <c r="H86" s="48">
        <f t="shared" si="21"/>
        <v>0</v>
      </c>
      <c r="I86" s="48">
        <f t="shared" si="21"/>
        <v>0</v>
      </c>
      <c r="J86" s="48">
        <f t="shared" si="21"/>
        <v>0</v>
      </c>
      <c r="K86" s="48">
        <f t="shared" si="21"/>
        <v>0.42913434095208497</v>
      </c>
      <c r="L86" s="48">
        <f t="shared" si="21"/>
        <v>0</v>
      </c>
      <c r="M86" s="48">
        <f t="shared" si="21"/>
        <v>0</v>
      </c>
      <c r="N86" s="48">
        <f t="shared" si="21"/>
        <v>0</v>
      </c>
      <c r="O86" s="48">
        <f t="shared" si="21"/>
        <v>0</v>
      </c>
    </row>
    <row r="87" spans="5:15" x14ac:dyDescent="0.25">
      <c r="E87" s="48">
        <f>+E51-E52</f>
        <v>0</v>
      </c>
      <c r="F87" s="48">
        <f t="shared" ref="F87:O87" si="22">+F51-F52</f>
        <v>0</v>
      </c>
      <c r="G87" s="48">
        <f t="shared" si="22"/>
        <v>0</v>
      </c>
      <c r="H87" s="48">
        <f t="shared" si="22"/>
        <v>0</v>
      </c>
      <c r="I87" s="48">
        <f t="shared" si="22"/>
        <v>0</v>
      </c>
      <c r="J87" s="48">
        <f t="shared" si="22"/>
        <v>0</v>
      </c>
      <c r="K87" s="48">
        <f t="shared" si="22"/>
        <v>0</v>
      </c>
      <c r="L87" s="48">
        <f t="shared" si="22"/>
        <v>0</v>
      </c>
      <c r="M87" s="48">
        <f t="shared" si="22"/>
        <v>0</v>
      </c>
      <c r="N87" s="48">
        <f t="shared" si="22"/>
        <v>0</v>
      </c>
      <c r="O87" s="48">
        <f t="shared" si="22"/>
        <v>0</v>
      </c>
    </row>
    <row r="88" spans="5:15" x14ac:dyDescent="0.25">
      <c r="E88" s="48">
        <f>+E53-E54</f>
        <v>0</v>
      </c>
      <c r="F88" s="48">
        <f t="shared" ref="F88:O88" si="23">+F53-F54</f>
        <v>0</v>
      </c>
      <c r="G88" s="48">
        <f t="shared" si="23"/>
        <v>0</v>
      </c>
      <c r="H88" s="48">
        <f t="shared" si="23"/>
        <v>0</v>
      </c>
      <c r="I88" s="48">
        <f t="shared" si="23"/>
        <v>0</v>
      </c>
      <c r="J88" s="48">
        <f t="shared" si="23"/>
        <v>0</v>
      </c>
      <c r="K88" s="48">
        <f t="shared" si="23"/>
        <v>0</v>
      </c>
      <c r="L88" s="48">
        <f t="shared" si="23"/>
        <v>0</v>
      </c>
      <c r="M88" s="48">
        <f t="shared" si="23"/>
        <v>0</v>
      </c>
      <c r="N88" s="48">
        <f t="shared" si="23"/>
        <v>0</v>
      </c>
      <c r="O88" s="48">
        <f t="shared" si="23"/>
        <v>0</v>
      </c>
    </row>
    <row r="89" spans="5:15" x14ac:dyDescent="0.25">
      <c r="E89" s="48">
        <f>+E55-E56-E57</f>
        <v>0</v>
      </c>
      <c r="F89" s="48">
        <f t="shared" ref="F89:O89" si="24">+F55-F56-F57</f>
        <v>0</v>
      </c>
      <c r="G89" s="48">
        <f t="shared" si="24"/>
        <v>0</v>
      </c>
      <c r="H89" s="48">
        <f t="shared" si="24"/>
        <v>0</v>
      </c>
      <c r="I89" s="48">
        <f t="shared" si="24"/>
        <v>0</v>
      </c>
      <c r="J89" s="48">
        <f t="shared" si="24"/>
        <v>0</v>
      </c>
      <c r="K89" s="48">
        <f t="shared" si="24"/>
        <v>1</v>
      </c>
      <c r="L89" s="48">
        <f t="shared" si="24"/>
        <v>0</v>
      </c>
      <c r="M89" s="48">
        <f t="shared" si="24"/>
        <v>0</v>
      </c>
      <c r="N89" s="48">
        <f t="shared" si="24"/>
        <v>0</v>
      </c>
      <c r="O89" s="48">
        <f t="shared" si="24"/>
        <v>0</v>
      </c>
    </row>
    <row r="90" spans="5:15" x14ac:dyDescent="0.25">
      <c r="E90" s="48">
        <f>+E58-E59-E60-E63</f>
        <v>10</v>
      </c>
      <c r="F90" s="48">
        <f t="shared" ref="F90:O90" si="25">+F58-F59-F60-F63</f>
        <v>651098</v>
      </c>
      <c r="G90" s="48">
        <f t="shared" si="25"/>
        <v>651098</v>
      </c>
      <c r="H90" s="48">
        <f t="shared" si="25"/>
        <v>10</v>
      </c>
      <c r="I90" s="48">
        <f t="shared" si="25"/>
        <v>10</v>
      </c>
      <c r="J90" s="48">
        <f t="shared" si="25"/>
        <v>0</v>
      </c>
      <c r="K90" s="48">
        <f t="shared" si="25"/>
        <v>0.56440240178681744</v>
      </c>
      <c r="L90" s="48">
        <f t="shared" si="25"/>
        <v>0</v>
      </c>
      <c r="M90" s="48">
        <f t="shared" si="25"/>
        <v>0</v>
      </c>
      <c r="N90" s="48">
        <f t="shared" si="25"/>
        <v>0</v>
      </c>
      <c r="O90" s="48">
        <f t="shared" si="25"/>
        <v>0</v>
      </c>
    </row>
  </sheetData>
  <mergeCells count="17">
    <mergeCell ref="A1:I1"/>
    <mergeCell ref="A2:I2"/>
    <mergeCell ref="A3:I3"/>
    <mergeCell ref="A5:B5"/>
    <mergeCell ref="C5:F5"/>
    <mergeCell ref="J10:J11"/>
    <mergeCell ref="K10:K11"/>
    <mergeCell ref="A65:D65"/>
    <mergeCell ref="A66:I66"/>
    <mergeCell ref="A6:B6"/>
    <mergeCell ref="C6:F6"/>
    <mergeCell ref="A7:B7"/>
    <mergeCell ref="C7:F7"/>
    <mergeCell ref="A9:A11"/>
    <mergeCell ref="B9:B11"/>
    <mergeCell ref="C9:C11"/>
    <mergeCell ref="D9:D11"/>
  </mergeCells>
  <printOptions horizontalCentered="1"/>
  <pageMargins left="0.59055118110236227" right="0.39370078740157483" top="0.39370078740157483" bottom="0.39370078740157483" header="0" footer="0"/>
  <pageSetup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cuadro Comparativo analitico</vt:lpstr>
      <vt:lpstr>'cuadro Comparativo analitico'!Área_de_impresión</vt:lpstr>
      <vt:lpstr>JR_PAGE_ANCHOR_0_1</vt:lpstr>
      <vt:lpstr>'cuadro Comparativo analitico'!Títulos_a_imprimir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2025-09-26T18:27:35Z</dcterms:created>
  <dcterms:modified xsi:type="dcterms:W3CDTF">2025-09-26T18:34:30Z</dcterms:modified>
</cp:coreProperties>
</file>