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X" sheetId="1" r:id="rId1"/>
  </sheets>
  <definedNames/>
  <calcPr fullCalcOnLoad="1"/>
</workbook>
</file>

<file path=xl/sharedStrings.xml><?xml version="1.0" encoding="utf-8"?>
<sst xmlns="http://schemas.openxmlformats.org/spreadsheetml/2006/main" count="132" uniqueCount="113">
  <si>
    <t>Cifras en miles de $</t>
  </si>
  <si>
    <t>Código BIP</t>
  </si>
  <si>
    <t>Nombre de Proyecto</t>
  </si>
  <si>
    <t>Monto Identificado</t>
  </si>
  <si>
    <t>Etapa *</t>
  </si>
  <si>
    <t>Plazo de Ejecución **</t>
  </si>
  <si>
    <t>REPOSICIÓN ESCUELA F-473 LOS PELLINES PUYEHUE</t>
  </si>
  <si>
    <t>EN EJECUCION</t>
  </si>
  <si>
    <t>CONSTRUCCIÓN POSTA RURAL EL MALITO</t>
  </si>
  <si>
    <t>AMPLIACIÓN Y MEJORAMIENTO ESCUELA G-965 HUILLINCO CHONCHI</t>
  </si>
  <si>
    <t>REPOSICIÓN PARCIAL Y MEJORAMIENTO ESCUELA INES GALLARDO ALVARADO</t>
  </si>
  <si>
    <t>REPOSICIÓN EDIFICIO MUNICIPAL COMUNA MAULLIN</t>
  </si>
  <si>
    <t>REPOSICIÓN ESCUELA RURAL SENDA CHACAO ANDUD</t>
  </si>
  <si>
    <t>HABILITACIÓN SUMINISTRO ENERGIA ELECTRICA ALTO BONITO LAS CANCHAS</t>
  </si>
  <si>
    <t>REPOSICIÓN LICEO POLIVALENTE DE QUEMCHI</t>
  </si>
  <si>
    <t>MEJORAMIENTO CALLE SAN CARLOS DE FRESIA</t>
  </si>
  <si>
    <t>REPOSICIÓN INTERNADO Y AMPLIACIÓN LICEO DALCAHUE</t>
  </si>
  <si>
    <t>REPOSICIÓN POSTA RURAL DE ISLA CAGUACH QUINCHAO</t>
  </si>
  <si>
    <t>REPOSICIÓN ESCUELA RURAL CHAYAHUE</t>
  </si>
  <si>
    <t>REPOSICIÓN CONSTRUCCIÓN CONVENIO DE PROGR.DE PTES PROV.LLANQUIHUE</t>
  </si>
  <si>
    <t>EN LICITACION</t>
  </si>
  <si>
    <t>INSTALACIÓN DEL SERVICIO DE AGUA POTABLE RURAL DE YACO ALTO Y BAJO</t>
  </si>
  <si>
    <t>REPOSICIÓN ESCUELA RURAL DE HUELMO DE PUERTO MONTT</t>
  </si>
  <si>
    <t>REPOSICIÓN Y AMPLIACIÓN ESCUELA PUQUELDON</t>
  </si>
  <si>
    <t>REPOSICIÓN ESCUELA RURAL DE MOCOPULLI</t>
  </si>
  <si>
    <t>REPOSICIÓN ESCUELA RURAL ALVARADO VARGAS M.SANTA MARIA</t>
  </si>
  <si>
    <t>CONSTRUCCIÓN CENTRO SALUD FAMILIAR CARELMAPU</t>
  </si>
  <si>
    <t>REPOSICIÓN ESCUELA INTERNADO AYACARA</t>
  </si>
  <si>
    <t>REPOSICIÓN POSTA RURAL RIO AZUL</t>
  </si>
  <si>
    <t>REPOSICIÓN ESCUELA RURAL PIEDRA AZUL DE PUERTO MONTT</t>
  </si>
  <si>
    <t>AMPLIACIÓN Y REMODELACIÓN CONSULTORIO ANTONIO VARAS</t>
  </si>
  <si>
    <t>REPOSICIÓN ESCUELA BASICA LOS MUERMOS CON CREACIÓN E.MEDIA</t>
  </si>
  <si>
    <t>CONSTRUCCIÓN MICROCENTRAL HIDROELECTRICA SECTOR LLANADA GRANDE</t>
  </si>
  <si>
    <t>AMPLIACIÓN Y MEJORAMIENTO DEL LICEO POLIVALENTE B.MUÑOZ GAMERO</t>
  </si>
  <si>
    <t>REPOSICIÓN Y RELOCALIZACIÓN ESCUELA BASICA CIUDAD DALCAHUE</t>
  </si>
  <si>
    <t>MEJORAMIENTO INTEGRAL EDIFICIO MUNICIPAL PALENA</t>
  </si>
  <si>
    <t>MEJORAMIENTO INTEGRAL ESCUELA ANEXA</t>
  </si>
  <si>
    <t>HABILITACIÓN CENTRO DEL PATRIMONIO EN MUSEO REGIONAL ANCUD</t>
  </si>
  <si>
    <t>AMPLIACIÓN Y MEJORAMIENTO ESCUELA PUDETO PARA INGRESAR A LA JECD</t>
  </si>
  <si>
    <t>AMPLIACIÓN Y MEJORAMIENTO ESCUELA FATIMA PARA INGRESAR A LA JECD</t>
  </si>
  <si>
    <t>CONSTRUCCIÓN LICEO ENSEÑANZA MEDIA QUELLON</t>
  </si>
  <si>
    <t>REPOSICIÓN CONSULTORIO GENERAL RURAL SAN PABLO</t>
  </si>
  <si>
    <t>CONSTRUCCIÓN MICROCENTRAL HIDROELECTRICA SECTOR VALLE EL FRIO</t>
  </si>
  <si>
    <t>CONSTRUCCIÓN MICROCENTRAL HIDROELECTRICA SECTOR PASO EL LEON</t>
  </si>
  <si>
    <t>CONSTRUCCIÓN MICROCENTRAL HIDROELECTRICA SECTOR SEGUNDO CORRAL</t>
  </si>
  <si>
    <t>REPOSICIÓN ESCUELA TERESA CARDENAS DE VILLA QUINCHAO</t>
  </si>
  <si>
    <t>CONSTRUCCIÓN CENTRO POLIDEPORTIVO PARA ESCUELAS LICEO NUEVO DE CASTRO</t>
  </si>
  <si>
    <t>CONSTRUCCIÓN AREA DEPORTIVA COLEGIO PUERTO CHICO ALTO</t>
  </si>
  <si>
    <t>REPOSICIÓN DE LA SUBCOMISERIA DE CARABINEROS QUELLÓN</t>
  </si>
  <si>
    <t>CONSERVACION PAVIMENTOS AVADA LOS HEROES</t>
  </si>
  <si>
    <t>CONSERVACIÓN PERIODICA CAMINOS CARDAL-CAMPO LINDO Y PULELFU LAS PARRAS</t>
  </si>
  <si>
    <t>CONSTRUCIÓN P.CNO.RIO CHICO LAS ESCALAS LAS ESCALAS LA DIFICULTAD</t>
  </si>
  <si>
    <t>CONSERVACIÓN PERIODICA CAMINO PUELO RAMPA PUELO COMUNA COCHAMO</t>
  </si>
  <si>
    <t>REPOSICIÓN ESCUELA RURAL JUAN VERA DIAZ APECHE</t>
  </si>
  <si>
    <t>MEJORAMIENTO PARQUE BELLAVISTA DEL RIO RAHUE OSORNO</t>
  </si>
  <si>
    <t>MEJORAMIENTO PARQUE ARNOLDO KEIM OSORNO</t>
  </si>
  <si>
    <t>CONSTRUCCIÓN COSTANERA PEATONAL ANILLO DE BORDE RIOS EN OSORNO</t>
  </si>
  <si>
    <t>MEJORAMIENTO COMPLEJO DEPORTIVO RAHUE ALTO</t>
  </si>
  <si>
    <t>REPOSICIÓN ESCUELA MAILLEN ESTERO</t>
  </si>
  <si>
    <t>MEJORAMIENTO CALLE INES DE SUAREZ</t>
  </si>
  <si>
    <t>NORMALIZACIÓN Y EQUIPAMIENTO CONSULTORIO GENERAL URBANO PURRANQUE</t>
  </si>
  <si>
    <t>REPOSICIÓN EDIFICIO MUNICIPAL SAN PABLO</t>
  </si>
  <si>
    <t>CONSTRUCCIÓN GIMNASIO MUNICIPAL LOS TEPUALES</t>
  </si>
  <si>
    <t>REPOSICIÓN ESCUELA LOS LINARES DE CASMA</t>
  </si>
  <si>
    <t>MEJORAMIENTO DIVERSAS CALLES COMUNA DE MAULLIN</t>
  </si>
  <si>
    <t>REPOSICIÓN ESCUELA EULOGIA BORQUEZ PEREZ</t>
  </si>
  <si>
    <t>CONSERVACIÓN PERIODICA CAMINO QUENUIR PLAYA PUERTO GODOY</t>
  </si>
  <si>
    <t>MEJORAMIENTO LABORATORIO BIOTECNOLOGIA Y MEDIO AMBIENTE INIA REMEHUE</t>
  </si>
  <si>
    <t>MEJORAMIENTO ESTADIO CHINQUIHUE PUERTO MONTT</t>
  </si>
  <si>
    <t>CONSTRUCCIÓN POSTA CHAUCHIL COMUNA HUALAIHUE</t>
  </si>
  <si>
    <t>REPOSICIÓN PABELLONES DE CLASES  SS.HH CONSTRUCCIÓN GIMNASIO ESCUELA ADM.RUP</t>
  </si>
  <si>
    <t>REPOSICIÓN ESTADIO MUNICIPAL DE QUELLON</t>
  </si>
  <si>
    <t>MEJORAMIENTO RUTA 7 SECTOR  PUERTO CARDENAS SANTA LUCIA</t>
  </si>
  <si>
    <t>AMPLIACIÓN Y REMODELACIÓN GIMNASIO FISCAL ACHAO</t>
  </si>
  <si>
    <t>REPOSICIÓN CUARTEL GENERAL DEL CUERPO BOMBEROS DE DALCAHUE</t>
  </si>
  <si>
    <t>MEJORAMIENTO AVDA COSTANERA FRANCKE OSORNO</t>
  </si>
  <si>
    <t>CONSERVACIÓN RED CAMINERA DE ISLAS DE LA COMUNA DE QUINCHAO</t>
  </si>
  <si>
    <t>CONSTRUCCIÓN MULTICANCHA TECHADA EN SECTOR RURAL PUYAN DE CASTRO</t>
  </si>
  <si>
    <t>MEJORAMIENTO TERCERA ETAPA CALLE DE PANTANOSA COMUNA FRUTILLAR</t>
  </si>
  <si>
    <t>CONSTRUCCIÓN CREACIÓN Y EQUIPAMIENTO DE LA OFICINA DE ALERCE</t>
  </si>
  <si>
    <t>CONSTRUCCIÓN CASA DE LA MUSICA DE ACHAO</t>
  </si>
  <si>
    <t>NORMALIZACIÓN AERÓDROMO AYACARA PROVINCIA PALENA</t>
  </si>
  <si>
    <t>CONSTRUCCIÓN CENTRO INTEGRAL DEL ADULTO MAYOR DE OSORNO</t>
  </si>
  <si>
    <t>MEJORAMIENTO EDIFICIO GOBERNACIÓN DE LLANQUIHUE</t>
  </si>
  <si>
    <t>CONSTRUCCIÓN CANCHA SINTETICA ESTADIO MUNICIPAL</t>
  </si>
  <si>
    <t>REPOSICIÓN CONSULTORIO LOS VOLCANES</t>
  </si>
  <si>
    <t>ADQUISICIÓN EQUIPOS DE ESPECIALIDADES EMTP PARA 23 LICEOS X.R</t>
  </si>
  <si>
    <t>CONSTRUCCIÓN CENTRO ACONDICIONAMIENTO FISICO</t>
  </si>
  <si>
    <t>REPOSICIÓN CUARTEL INVESTIGACIONES PUERTO VARAS</t>
  </si>
  <si>
    <t>RESTAURACIÓN Y MEJORAMIENTO ENTORNO CAMPANARIO COMPAÑÍA DE JESUS</t>
  </si>
  <si>
    <t>HABILITACIÓN SUMINISTRO ENERGIA ELECTRICA EL ENCANTO PUERTO MONTT</t>
  </si>
  <si>
    <t>MEJORAMIENTO INSTALACIONES ESTADIO ALBERTO ALLAIRE</t>
  </si>
  <si>
    <t>AMPLIACIÓN SERVICIO DE AGUA POTABLE RURAL DE TRAPEN</t>
  </si>
  <si>
    <t>CONSTRUCCIÓN CASA ACOGIDA PARA MUJERES VICTIMAS VIF</t>
  </si>
  <si>
    <t>CONSERVACION P.CAMINOS EL MAÑIO -CARACOL BAJO Y LEPIHUE LAS CANCHILLAS</t>
  </si>
  <si>
    <t>INSTALACIÓN DE AGUA POTABLE RURALPALQUI CENTRO</t>
  </si>
  <si>
    <t>INSTALACIÓN DE AGUA POTABLE RURAL DE SAN JAVIER</t>
  </si>
  <si>
    <t>MEJORAMIENTO GIMNASIO FISCAL DE PUERTO VARAS</t>
  </si>
  <si>
    <t>CONSERVACIÓN TEATRO MUNICIPAL PURRANQUE</t>
  </si>
  <si>
    <t>REPOSICIÓN ESCUELA ROBERTO WHITE Y AMPLIACIÓN ENSEÑANZA MEDIA</t>
  </si>
  <si>
    <t>CONSTRUCCIÓN PABELLON ENSEÑANZA MEDIA ESCUELA MAURICIO HITCHCOCK</t>
  </si>
  <si>
    <t>MEJORAMIENTO AVDA. LAS CAMELIAS DE PUERTO MONTT</t>
  </si>
  <si>
    <t>DIFUSIÓN PLANES REGULADORES XA REGIÓN</t>
  </si>
  <si>
    <t>DIFUSIÓN CAPACITACIÓN PARA MEJORAMIENTO CALIDAS SERVICIOS TURISTICOS REGIONALES</t>
  </si>
  <si>
    <t>TOTAL IDENTIFICADO</t>
  </si>
  <si>
    <t>SALDO POR IDENTIFICAR</t>
  </si>
  <si>
    <t xml:space="preserve">* En Proceso de Licitación, Licitado,  Adjudicado o En Ejecución </t>
  </si>
  <si>
    <t>Listado de Proyectos y/o Programas correspondientes al Subtítulo 31</t>
  </si>
  <si>
    <t>Ministerio del Interior - Región X Los Lagos</t>
  </si>
  <si>
    <t>** Fecha de inicio y término</t>
  </si>
  <si>
    <t>TOTAL IDENTIFICADO 31.02</t>
  </si>
  <si>
    <t>TOTAL IDENTIFICADO 31.03</t>
  </si>
  <si>
    <t>TOTAL 31.02; 31.03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</si>
</sst>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_-* #,##0\ _P_t_s_-;\-* #,##0\ _P_t_s_-;_-* &quot;-&quot;\ _P_t_s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left"/>
      <protection/>
    </xf>
    <xf numFmtId="0" fontId="6" fillId="0" borderId="10" xfId="53" applyFont="1" applyFill="1" applyBorder="1">
      <alignment/>
      <protection/>
    </xf>
    <xf numFmtId="15" fontId="5" fillId="0" borderId="10" xfId="49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left"/>
      <protection/>
    </xf>
    <xf numFmtId="0" fontId="40" fillId="33" borderId="11" xfId="0" applyFont="1" applyFill="1" applyBorder="1" applyAlignment="1">
      <alignment horizontal="center" vertical="center" wrapText="1"/>
    </xf>
    <xf numFmtId="3" fontId="5" fillId="0" borderId="10" xfId="53" applyNumberFormat="1" applyFont="1" applyFill="1" applyBorder="1" applyAlignment="1">
      <alignment horizontal="center" vertical="center"/>
      <protection/>
    </xf>
    <xf numFmtId="3" fontId="6" fillId="0" borderId="10" xfId="53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41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1" fillId="0" borderId="0" xfId="0" applyFont="1" applyAlignment="1">
      <alignment/>
    </xf>
    <xf numFmtId="0" fontId="39" fillId="0" borderId="14" xfId="0" applyFont="1" applyBorder="1" applyAlignment="1">
      <alignment horizontal="right" vertical="center"/>
    </xf>
    <xf numFmtId="0" fontId="39" fillId="0" borderId="15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0" fontId="39" fillId="0" borderId="17" xfId="0" applyFont="1" applyBorder="1" applyAlignment="1">
      <alignment horizontal="right" vertical="center"/>
    </xf>
    <xf numFmtId="3" fontId="39" fillId="0" borderId="12" xfId="0" applyNumberFormat="1" applyFont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9" fillId="0" borderId="14" xfId="0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right" vertical="center"/>
    </xf>
    <xf numFmtId="0" fontId="39" fillId="0" borderId="17" xfId="0" applyFont="1" applyFill="1" applyBorder="1" applyAlignment="1">
      <alignment horizontal="right" vertical="center"/>
    </xf>
    <xf numFmtId="3" fontId="39" fillId="0" borderId="12" xfId="0" applyNumberFormat="1" applyFont="1" applyFill="1" applyBorder="1" applyAlignment="1">
      <alignment horizontal="center" vertical="center"/>
    </xf>
    <xf numFmtId="3" fontId="39" fillId="0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5"/>
  <sheetViews>
    <sheetView tabSelected="1" zoomScalePageLayoutView="0" workbookViewId="0" topLeftCell="A1">
      <selection activeCell="A115" sqref="A115"/>
    </sheetView>
  </sheetViews>
  <sheetFormatPr defaultColWidth="11.421875" defaultRowHeight="15"/>
  <cols>
    <col min="1" max="1" width="12.421875" style="0" customWidth="1"/>
    <col min="2" max="2" width="70.28125" style="0" bestFit="1" customWidth="1"/>
    <col min="3" max="3" width="23.421875" style="0" bestFit="1" customWidth="1"/>
    <col min="4" max="4" width="11.140625" style="0" bestFit="1" customWidth="1"/>
    <col min="5" max="5" width="25.421875" style="0" bestFit="1" customWidth="1"/>
  </cols>
  <sheetData>
    <row r="2" spans="1:6" ht="21">
      <c r="A2" s="19" t="s">
        <v>107</v>
      </c>
      <c r="B2" s="19"/>
      <c r="C2" s="19"/>
      <c r="D2" s="19"/>
      <c r="E2" s="19"/>
      <c r="F2" s="17"/>
    </row>
    <row r="3" spans="1:6" ht="21">
      <c r="A3" s="19" t="s">
        <v>108</v>
      </c>
      <c r="B3" s="19"/>
      <c r="C3" s="19"/>
      <c r="D3" s="19"/>
      <c r="E3" s="19"/>
      <c r="F3" s="17"/>
    </row>
    <row r="5" ht="15">
      <c r="C5" s="2" t="s">
        <v>0</v>
      </c>
    </row>
    <row r="6" spans="1:5" ht="18.75">
      <c r="A6" s="3" t="s">
        <v>1</v>
      </c>
      <c r="B6" s="4" t="s">
        <v>2</v>
      </c>
      <c r="C6" s="5" t="s">
        <v>3</v>
      </c>
      <c r="D6" s="4" t="s">
        <v>4</v>
      </c>
      <c r="E6" s="14" t="s">
        <v>5</v>
      </c>
    </row>
    <row r="7" spans="1:5" s="10" customFormat="1" ht="15">
      <c r="A7" s="6">
        <v>20075211</v>
      </c>
      <c r="B7" s="7" t="s">
        <v>6</v>
      </c>
      <c r="C7" s="15">
        <v>2000</v>
      </c>
      <c r="D7" s="8" t="s">
        <v>7</v>
      </c>
      <c r="E7" s="9"/>
    </row>
    <row r="8" spans="1:5" s="10" customFormat="1" ht="15">
      <c r="A8" s="6">
        <v>20075314</v>
      </c>
      <c r="B8" s="7" t="s">
        <v>8</v>
      </c>
      <c r="C8" s="15">
        <v>13105</v>
      </c>
      <c r="D8" s="8"/>
      <c r="E8" s="9"/>
    </row>
    <row r="9" spans="1:5" s="10" customFormat="1" ht="15">
      <c r="A9" s="6">
        <v>20110497</v>
      </c>
      <c r="B9" s="7" t="s">
        <v>9</v>
      </c>
      <c r="C9" s="15">
        <v>8500</v>
      </c>
      <c r="D9" s="8"/>
      <c r="E9" s="9"/>
    </row>
    <row r="10" spans="1:5" s="10" customFormat="1" ht="15">
      <c r="A10" s="6">
        <v>20111124</v>
      </c>
      <c r="B10" s="7" t="s">
        <v>10</v>
      </c>
      <c r="C10" s="15">
        <f>150800+220000+1600+159667</f>
        <v>532067</v>
      </c>
      <c r="D10" s="11"/>
      <c r="E10" s="9"/>
    </row>
    <row r="11" spans="1:5" s="10" customFormat="1" ht="15">
      <c r="A11" s="6">
        <v>20124073</v>
      </c>
      <c r="B11" s="7" t="s">
        <v>11</v>
      </c>
      <c r="C11" s="15">
        <v>1749</v>
      </c>
      <c r="D11" s="8" t="s">
        <v>7</v>
      </c>
      <c r="E11" s="9"/>
    </row>
    <row r="12" spans="1:5" s="10" customFormat="1" ht="15">
      <c r="A12" s="6">
        <v>20124351</v>
      </c>
      <c r="B12" s="7" t="s">
        <v>12</v>
      </c>
      <c r="C12" s="15">
        <f>36854+43944</f>
        <v>80798</v>
      </c>
      <c r="D12" s="8"/>
      <c r="E12" s="9"/>
    </row>
    <row r="13" spans="1:5" s="10" customFormat="1" ht="15">
      <c r="A13" s="6">
        <v>20124553</v>
      </c>
      <c r="B13" s="7" t="s">
        <v>13</v>
      </c>
      <c r="C13" s="15">
        <v>1000</v>
      </c>
      <c r="D13" s="8"/>
      <c r="E13" s="9"/>
    </row>
    <row r="14" spans="1:5" s="10" customFormat="1" ht="15">
      <c r="A14" s="6">
        <v>20127884</v>
      </c>
      <c r="B14" s="7" t="s">
        <v>14</v>
      </c>
      <c r="C14" s="15">
        <f>2100+100</f>
        <v>2200</v>
      </c>
      <c r="D14" s="8"/>
      <c r="E14" s="9"/>
    </row>
    <row r="15" spans="1:5" s="10" customFormat="1" ht="15">
      <c r="A15" s="6">
        <v>20136061</v>
      </c>
      <c r="B15" s="7" t="s">
        <v>15</v>
      </c>
      <c r="C15" s="15">
        <v>3000</v>
      </c>
      <c r="D15" s="8" t="s">
        <v>7</v>
      </c>
      <c r="E15" s="9"/>
    </row>
    <row r="16" spans="1:5" s="10" customFormat="1" ht="15">
      <c r="A16" s="6">
        <v>20137860</v>
      </c>
      <c r="B16" s="7" t="s">
        <v>16</v>
      </c>
      <c r="C16" s="15">
        <f>180000+211400+291128+1400</f>
        <v>683928</v>
      </c>
      <c r="D16" s="8"/>
      <c r="E16" s="9"/>
    </row>
    <row r="17" spans="1:5" s="10" customFormat="1" ht="15">
      <c r="A17" s="6">
        <v>20142538</v>
      </c>
      <c r="B17" s="7" t="s">
        <v>17</v>
      </c>
      <c r="C17" s="15">
        <v>1000</v>
      </c>
      <c r="D17" s="8" t="s">
        <v>7</v>
      </c>
      <c r="E17" s="9"/>
    </row>
    <row r="18" spans="1:5" s="10" customFormat="1" ht="15">
      <c r="A18" s="6">
        <v>20142586</v>
      </c>
      <c r="B18" s="7" t="s">
        <v>18</v>
      </c>
      <c r="C18" s="15">
        <v>9113</v>
      </c>
      <c r="D18" s="8"/>
      <c r="E18" s="9"/>
    </row>
    <row r="19" spans="1:5" s="10" customFormat="1" ht="15">
      <c r="A19" s="6">
        <v>20144598</v>
      </c>
      <c r="B19" s="7" t="s">
        <v>19</v>
      </c>
      <c r="C19" s="15">
        <v>1000</v>
      </c>
      <c r="D19" s="11" t="s">
        <v>20</v>
      </c>
      <c r="E19" s="9"/>
    </row>
    <row r="20" spans="1:5" s="10" customFormat="1" ht="15">
      <c r="A20" s="6">
        <v>20151201</v>
      </c>
      <c r="B20" s="7" t="s">
        <v>21</v>
      </c>
      <c r="C20" s="15">
        <v>1606</v>
      </c>
      <c r="D20" s="8" t="s">
        <v>7</v>
      </c>
      <c r="E20" s="9"/>
    </row>
    <row r="21" spans="1:5" s="10" customFormat="1" ht="15">
      <c r="A21" s="6">
        <v>20156419</v>
      </c>
      <c r="B21" s="7" t="s">
        <v>22</v>
      </c>
      <c r="C21" s="15">
        <v>42859</v>
      </c>
      <c r="D21" s="8"/>
      <c r="E21" s="9"/>
    </row>
    <row r="22" spans="1:5" s="10" customFormat="1" ht="15">
      <c r="A22" s="6">
        <v>20157623</v>
      </c>
      <c r="B22" s="7" t="s">
        <v>23</v>
      </c>
      <c r="C22" s="15">
        <v>1100</v>
      </c>
      <c r="D22" s="8"/>
      <c r="E22" s="9"/>
    </row>
    <row r="23" spans="1:5" s="10" customFormat="1" ht="15">
      <c r="A23" s="6">
        <v>20159484</v>
      </c>
      <c r="B23" s="7" t="s">
        <v>24</v>
      </c>
      <c r="C23" s="15">
        <v>6666</v>
      </c>
      <c r="D23" s="8"/>
      <c r="E23" s="9"/>
    </row>
    <row r="24" spans="1:5" s="10" customFormat="1" ht="15">
      <c r="A24" s="6">
        <v>20177970</v>
      </c>
      <c r="B24" s="7" t="s">
        <v>25</v>
      </c>
      <c r="C24" s="15">
        <v>7496</v>
      </c>
      <c r="D24" s="8" t="s">
        <v>7</v>
      </c>
      <c r="E24" s="9"/>
    </row>
    <row r="25" spans="1:5" s="10" customFormat="1" ht="15">
      <c r="A25" s="6">
        <v>20181074</v>
      </c>
      <c r="B25" s="7" t="s">
        <v>26</v>
      </c>
      <c r="C25" s="15">
        <v>3213</v>
      </c>
      <c r="D25" s="8" t="s">
        <v>7</v>
      </c>
      <c r="E25" s="9"/>
    </row>
    <row r="26" spans="1:5" s="10" customFormat="1" ht="15">
      <c r="A26" s="6">
        <v>20181518</v>
      </c>
      <c r="B26" s="7" t="s">
        <v>27</v>
      </c>
      <c r="C26" s="15">
        <f>101300+110650+1300+80700</f>
        <v>293950</v>
      </c>
      <c r="D26" s="8"/>
      <c r="E26" s="9"/>
    </row>
    <row r="27" spans="1:5" s="10" customFormat="1" ht="15">
      <c r="A27" s="6">
        <v>20181746</v>
      </c>
      <c r="B27" s="7" t="s">
        <v>28</v>
      </c>
      <c r="C27" s="15">
        <f>1071+3000</f>
        <v>4071</v>
      </c>
      <c r="D27" s="8" t="s">
        <v>7</v>
      </c>
      <c r="E27" s="9"/>
    </row>
    <row r="28" spans="1:5" s="10" customFormat="1" ht="15">
      <c r="A28" s="6">
        <v>20183924</v>
      </c>
      <c r="B28" s="7" t="s">
        <v>29</v>
      </c>
      <c r="C28" s="15">
        <v>34872</v>
      </c>
      <c r="D28" s="8"/>
      <c r="E28" s="9"/>
    </row>
    <row r="29" spans="1:5" s="10" customFormat="1" ht="15">
      <c r="A29" s="6">
        <v>20190549</v>
      </c>
      <c r="B29" s="7" t="s">
        <v>30</v>
      </c>
      <c r="C29" s="15">
        <f>1174+1174</f>
        <v>2348</v>
      </c>
      <c r="D29" s="8"/>
      <c r="E29" s="9"/>
    </row>
    <row r="30" spans="1:5" s="10" customFormat="1" ht="15">
      <c r="A30" s="6">
        <v>20191870</v>
      </c>
      <c r="B30" s="7" t="s">
        <v>31</v>
      </c>
      <c r="C30" s="15">
        <f>354834+221000+45978</f>
        <v>621812</v>
      </c>
      <c r="D30" s="8"/>
      <c r="E30" s="9"/>
    </row>
    <row r="31" spans="1:5" s="10" customFormat="1" ht="15">
      <c r="A31" s="6">
        <v>30002073</v>
      </c>
      <c r="B31" s="7" t="s">
        <v>32</v>
      </c>
      <c r="C31" s="15">
        <f>50000+300600</f>
        <v>350600</v>
      </c>
      <c r="D31" s="8"/>
      <c r="E31" s="9"/>
    </row>
    <row r="32" spans="1:5" s="10" customFormat="1" ht="15">
      <c r="A32" s="6">
        <v>30002604</v>
      </c>
      <c r="B32" s="7" t="s">
        <v>33</v>
      </c>
      <c r="C32" s="15">
        <f>4000+177345</f>
        <v>181345</v>
      </c>
      <c r="D32" s="8"/>
      <c r="E32" s="9"/>
    </row>
    <row r="33" spans="1:5" s="10" customFormat="1" ht="15">
      <c r="A33" s="6">
        <v>30002981</v>
      </c>
      <c r="B33" s="7" t="s">
        <v>34</v>
      </c>
      <c r="C33" s="15">
        <v>2</v>
      </c>
      <c r="D33" s="8"/>
      <c r="E33" s="9"/>
    </row>
    <row r="34" spans="1:5" s="10" customFormat="1" ht="15">
      <c r="A34" s="6">
        <v>30003658</v>
      </c>
      <c r="B34" s="7" t="s">
        <v>35</v>
      </c>
      <c r="C34" s="15">
        <f>35000+46000+600+4198</f>
        <v>85798</v>
      </c>
      <c r="D34" s="8"/>
      <c r="E34" s="9"/>
    </row>
    <row r="35" spans="1:5" s="10" customFormat="1" ht="15">
      <c r="A35" s="6">
        <v>30004940</v>
      </c>
      <c r="B35" s="7" t="s">
        <v>36</v>
      </c>
      <c r="C35" s="15">
        <f>70956+1000+35000</f>
        <v>106956</v>
      </c>
      <c r="D35" s="8"/>
      <c r="E35" s="9"/>
    </row>
    <row r="36" spans="1:5" s="10" customFormat="1" ht="15">
      <c r="A36" s="6">
        <v>30007584</v>
      </c>
      <c r="B36" s="7" t="s">
        <v>37</v>
      </c>
      <c r="C36" s="15">
        <f>54000+75000+70000+150000</f>
        <v>349000</v>
      </c>
      <c r="D36" s="8"/>
      <c r="E36" s="9"/>
    </row>
    <row r="37" spans="1:5" s="10" customFormat="1" ht="15">
      <c r="A37" s="6">
        <v>30028583</v>
      </c>
      <c r="B37" s="7" t="s">
        <v>38</v>
      </c>
      <c r="C37" s="15">
        <v>39791</v>
      </c>
      <c r="D37" s="11"/>
      <c r="E37" s="9"/>
    </row>
    <row r="38" spans="1:5" s="10" customFormat="1" ht="15">
      <c r="A38" s="6">
        <v>30028584</v>
      </c>
      <c r="B38" s="7" t="s">
        <v>39</v>
      </c>
      <c r="C38" s="15">
        <f>10000+35000+53342</f>
        <v>98342</v>
      </c>
      <c r="D38" s="11"/>
      <c r="E38" s="9"/>
    </row>
    <row r="39" spans="1:5" s="10" customFormat="1" ht="15">
      <c r="A39" s="6">
        <v>30034992</v>
      </c>
      <c r="B39" s="7" t="s">
        <v>40</v>
      </c>
      <c r="C39" s="15">
        <f>10000+21000</f>
        <v>31000</v>
      </c>
      <c r="D39" s="11"/>
      <c r="E39" s="9"/>
    </row>
    <row r="40" spans="1:5" s="10" customFormat="1" ht="15">
      <c r="A40" s="6">
        <v>30035671</v>
      </c>
      <c r="B40" s="7" t="s">
        <v>41</v>
      </c>
      <c r="C40" s="15">
        <v>74963</v>
      </c>
      <c r="D40" s="8"/>
      <c r="E40" s="9"/>
    </row>
    <row r="41" spans="1:5" s="10" customFormat="1" ht="15">
      <c r="A41" s="6">
        <v>30037263</v>
      </c>
      <c r="B41" s="7" t="s">
        <v>42</v>
      </c>
      <c r="C41" s="15">
        <f>50000+30000</f>
        <v>80000</v>
      </c>
      <c r="D41" s="11"/>
      <c r="E41" s="9"/>
    </row>
    <row r="42" spans="1:5" s="10" customFormat="1" ht="15">
      <c r="A42" s="6">
        <v>30037280</v>
      </c>
      <c r="B42" s="7" t="s">
        <v>43</v>
      </c>
      <c r="C42" s="15">
        <f>50000+50000</f>
        <v>100000</v>
      </c>
      <c r="D42" s="8"/>
      <c r="E42" s="9"/>
    </row>
    <row r="43" spans="1:5" s="10" customFormat="1" ht="15">
      <c r="A43" s="6">
        <v>30037470</v>
      </c>
      <c r="B43" s="7" t="s">
        <v>44</v>
      </c>
      <c r="C43" s="15">
        <f>50000+35000</f>
        <v>85000</v>
      </c>
      <c r="D43" s="8"/>
      <c r="E43" s="9"/>
    </row>
    <row r="44" spans="1:5" s="10" customFormat="1" ht="15">
      <c r="A44" s="6">
        <v>30042771</v>
      </c>
      <c r="B44" s="7" t="s">
        <v>45</v>
      </c>
      <c r="C44" s="15">
        <v>37447</v>
      </c>
      <c r="D44" s="8"/>
      <c r="E44" s="9"/>
    </row>
    <row r="45" spans="1:5" s="10" customFormat="1" ht="15">
      <c r="A45" s="6">
        <v>30043241</v>
      </c>
      <c r="B45" s="7" t="s">
        <v>46</v>
      </c>
      <c r="C45" s="15">
        <f>213900+251300+254600+100000</f>
        <v>819800</v>
      </c>
      <c r="D45" s="8"/>
      <c r="E45" s="9"/>
    </row>
    <row r="46" spans="1:5" s="10" customFormat="1" ht="15">
      <c r="A46" s="6">
        <v>30044447</v>
      </c>
      <c r="B46" s="7" t="s">
        <v>47</v>
      </c>
      <c r="C46" s="15">
        <f>105000+43000</f>
        <v>148000</v>
      </c>
      <c r="D46" s="8"/>
      <c r="E46" s="9"/>
    </row>
    <row r="47" spans="1:5" s="10" customFormat="1" ht="15">
      <c r="A47" s="6">
        <v>30049899</v>
      </c>
      <c r="B47" s="7" t="s">
        <v>48</v>
      </c>
      <c r="C47" s="15">
        <v>9129</v>
      </c>
      <c r="D47" s="8"/>
      <c r="E47" s="9"/>
    </row>
    <row r="48" spans="1:5" s="10" customFormat="1" ht="15">
      <c r="A48" s="6">
        <v>30058050</v>
      </c>
      <c r="B48" s="7" t="s">
        <v>49</v>
      </c>
      <c r="C48" s="15">
        <v>1000</v>
      </c>
      <c r="D48" s="8" t="s">
        <v>7</v>
      </c>
      <c r="E48" s="9"/>
    </row>
    <row r="49" spans="1:5" s="10" customFormat="1" ht="15">
      <c r="A49" s="6">
        <v>30061293</v>
      </c>
      <c r="B49" s="7" t="s">
        <v>50</v>
      </c>
      <c r="C49" s="15">
        <v>1000</v>
      </c>
      <c r="D49" s="8"/>
      <c r="E49" s="9"/>
    </row>
    <row r="50" spans="1:5" s="10" customFormat="1" ht="15">
      <c r="A50" s="6">
        <v>30061343</v>
      </c>
      <c r="B50" s="7" t="s">
        <v>51</v>
      </c>
      <c r="C50" s="15">
        <v>79000</v>
      </c>
      <c r="D50" s="8"/>
      <c r="E50" s="9"/>
    </row>
    <row r="51" spans="1:5" s="10" customFormat="1" ht="15">
      <c r="A51" s="12">
        <v>30061392</v>
      </c>
      <c r="B51" s="13" t="s">
        <v>52</v>
      </c>
      <c r="C51" s="16">
        <v>44820</v>
      </c>
      <c r="D51" s="8"/>
      <c r="E51" s="9"/>
    </row>
    <row r="52" spans="1:5" s="10" customFormat="1" ht="15">
      <c r="A52" s="6">
        <v>30062592</v>
      </c>
      <c r="B52" s="7" t="s">
        <v>53</v>
      </c>
      <c r="C52" s="15">
        <v>4837</v>
      </c>
      <c r="D52" s="8" t="s">
        <v>7</v>
      </c>
      <c r="E52" s="9"/>
    </row>
    <row r="53" spans="1:5" s="10" customFormat="1" ht="15">
      <c r="A53" s="6">
        <v>30062826</v>
      </c>
      <c r="B53" s="7" t="s">
        <v>54</v>
      </c>
      <c r="C53" s="15">
        <v>5283</v>
      </c>
      <c r="D53" s="8"/>
      <c r="E53" s="9"/>
    </row>
    <row r="54" spans="1:5" s="10" customFormat="1" ht="15">
      <c r="A54" s="6">
        <v>30062855</v>
      </c>
      <c r="B54" s="7" t="s">
        <v>55</v>
      </c>
      <c r="C54" s="15">
        <v>1000</v>
      </c>
      <c r="D54" s="8"/>
      <c r="E54" s="9"/>
    </row>
    <row r="55" spans="1:5" s="10" customFormat="1" ht="15">
      <c r="A55" s="6">
        <v>30062877</v>
      </c>
      <c r="B55" s="7" t="s">
        <v>56</v>
      </c>
      <c r="C55" s="15">
        <v>1000</v>
      </c>
      <c r="D55" s="8"/>
      <c r="E55" s="9"/>
    </row>
    <row r="56" spans="1:5" s="10" customFormat="1" ht="15">
      <c r="A56" s="6">
        <v>30063341</v>
      </c>
      <c r="B56" s="7" t="s">
        <v>57</v>
      </c>
      <c r="C56" s="15">
        <f>53022+120000+90000</f>
        <v>263022</v>
      </c>
      <c r="D56" s="8"/>
      <c r="E56" s="9"/>
    </row>
    <row r="57" spans="1:5" s="10" customFormat="1" ht="15">
      <c r="A57" s="6">
        <v>30063478</v>
      </c>
      <c r="B57" s="7" t="s">
        <v>58</v>
      </c>
      <c r="C57" s="15">
        <v>31297</v>
      </c>
      <c r="D57" s="8"/>
      <c r="E57" s="9"/>
    </row>
    <row r="58" spans="1:5" s="10" customFormat="1" ht="15">
      <c r="A58" s="6">
        <v>30063496</v>
      </c>
      <c r="B58" s="7" t="s">
        <v>59</v>
      </c>
      <c r="C58" s="15">
        <v>1532</v>
      </c>
      <c r="D58" s="11"/>
      <c r="E58" s="9"/>
    </row>
    <row r="59" spans="1:5" s="10" customFormat="1" ht="15">
      <c r="A59" s="6">
        <v>30064001</v>
      </c>
      <c r="B59" s="7" t="s">
        <v>60</v>
      </c>
      <c r="C59" s="15">
        <f>250556+200000+51000+351000</f>
        <v>852556</v>
      </c>
      <c r="D59" s="8"/>
      <c r="E59" s="9"/>
    </row>
    <row r="60" spans="1:5" s="10" customFormat="1" ht="15">
      <c r="A60" s="6">
        <v>30064240</v>
      </c>
      <c r="B60" s="7" t="s">
        <v>61</v>
      </c>
      <c r="C60" s="15">
        <f>82495+150000+351500</f>
        <v>583995</v>
      </c>
      <c r="D60" s="11"/>
      <c r="E60" s="9"/>
    </row>
    <row r="61" spans="1:5" s="10" customFormat="1" ht="15">
      <c r="A61" s="6">
        <v>30064918</v>
      </c>
      <c r="B61" s="7" t="s">
        <v>62</v>
      </c>
      <c r="C61" s="15">
        <f>82319+75000</f>
        <v>157319</v>
      </c>
      <c r="D61" s="11"/>
      <c r="E61" s="9"/>
    </row>
    <row r="62" spans="1:5" s="10" customFormat="1" ht="15">
      <c r="A62" s="6">
        <v>30067445</v>
      </c>
      <c r="B62" s="7" t="s">
        <v>63</v>
      </c>
      <c r="C62" s="15">
        <f>3000+160000</f>
        <v>163000</v>
      </c>
      <c r="D62" s="8" t="s">
        <v>7</v>
      </c>
      <c r="E62" s="9"/>
    </row>
    <row r="63" spans="1:5" s="10" customFormat="1" ht="15">
      <c r="A63" s="6">
        <v>30067616</v>
      </c>
      <c r="B63" s="7" t="s">
        <v>64</v>
      </c>
      <c r="C63" s="15">
        <v>4160</v>
      </c>
      <c r="D63" s="11"/>
      <c r="E63" s="9"/>
    </row>
    <row r="64" spans="1:5" s="10" customFormat="1" ht="15">
      <c r="A64" s="6">
        <v>30067779</v>
      </c>
      <c r="B64" s="7" t="s">
        <v>65</v>
      </c>
      <c r="C64" s="15">
        <f>1000+100000</f>
        <v>101000</v>
      </c>
      <c r="D64" s="11"/>
      <c r="E64" s="9"/>
    </row>
    <row r="65" spans="1:5" s="10" customFormat="1" ht="15">
      <c r="A65" s="6">
        <v>30067879</v>
      </c>
      <c r="B65" s="7" t="s">
        <v>66</v>
      </c>
      <c r="C65" s="15">
        <v>1000</v>
      </c>
      <c r="D65" s="8"/>
      <c r="E65" s="9"/>
    </row>
    <row r="66" spans="1:5" s="10" customFormat="1" ht="15">
      <c r="A66" s="6">
        <v>30068520</v>
      </c>
      <c r="B66" s="7" t="s">
        <v>67</v>
      </c>
      <c r="C66" s="15">
        <f>70000+120000+75000+55000</f>
        <v>320000</v>
      </c>
      <c r="D66" s="8"/>
      <c r="E66" s="9"/>
    </row>
    <row r="67" spans="1:5" s="10" customFormat="1" ht="15">
      <c r="A67" s="6">
        <v>30069361</v>
      </c>
      <c r="B67" s="7" t="s">
        <v>68</v>
      </c>
      <c r="C67" s="15">
        <v>2000</v>
      </c>
      <c r="D67" s="8"/>
      <c r="E67" s="9"/>
    </row>
    <row r="68" spans="1:5" s="10" customFormat="1" ht="15">
      <c r="A68" s="6">
        <v>30070744</v>
      </c>
      <c r="B68" s="7" t="s">
        <v>69</v>
      </c>
      <c r="C68" s="15">
        <f>1000+4250</f>
        <v>5250</v>
      </c>
      <c r="D68" s="8"/>
      <c r="E68" s="9"/>
    </row>
    <row r="69" spans="1:5" s="10" customFormat="1" ht="15">
      <c r="A69" s="6">
        <v>30071156</v>
      </c>
      <c r="B69" s="7" t="s">
        <v>70</v>
      </c>
      <c r="C69" s="15">
        <v>42108</v>
      </c>
      <c r="D69" s="11"/>
      <c r="E69" s="9"/>
    </row>
    <row r="70" spans="1:5" s="10" customFormat="1" ht="15">
      <c r="A70" s="6">
        <v>30071386</v>
      </c>
      <c r="B70" s="7" t="s">
        <v>71</v>
      </c>
      <c r="C70" s="15">
        <v>81139</v>
      </c>
      <c r="D70" s="11"/>
      <c r="E70" s="9"/>
    </row>
    <row r="71" spans="1:5" s="10" customFormat="1" ht="15">
      <c r="A71" s="6">
        <v>30071449</v>
      </c>
      <c r="B71" s="7" t="s">
        <v>72</v>
      </c>
      <c r="C71" s="15">
        <v>100000</v>
      </c>
      <c r="D71" s="11"/>
      <c r="E71" s="9"/>
    </row>
    <row r="72" spans="1:5" s="10" customFormat="1" ht="15">
      <c r="A72" s="6">
        <v>30072537</v>
      </c>
      <c r="B72" s="7" t="s">
        <v>73</v>
      </c>
      <c r="C72" s="15">
        <v>87359</v>
      </c>
      <c r="D72" s="11"/>
      <c r="E72" s="9"/>
    </row>
    <row r="73" spans="1:5" s="10" customFormat="1" ht="15">
      <c r="A73" s="6">
        <v>30072729</v>
      </c>
      <c r="B73" s="7" t="s">
        <v>74</v>
      </c>
      <c r="C73" s="15">
        <v>5000</v>
      </c>
      <c r="D73" s="11"/>
      <c r="E73" s="9"/>
    </row>
    <row r="74" spans="1:5" s="10" customFormat="1" ht="15">
      <c r="A74" s="6">
        <v>30072757</v>
      </c>
      <c r="B74" s="7" t="s">
        <v>75</v>
      </c>
      <c r="C74" s="15">
        <v>2154</v>
      </c>
      <c r="D74" s="11"/>
      <c r="E74" s="9"/>
    </row>
    <row r="75" spans="1:5" s="10" customFormat="1" ht="15">
      <c r="A75" s="6">
        <v>30073033</v>
      </c>
      <c r="B75" s="7" t="s">
        <v>76</v>
      </c>
      <c r="C75" s="15">
        <f>90000+31000+476</f>
        <v>121476</v>
      </c>
      <c r="D75" s="11"/>
      <c r="E75" s="9"/>
    </row>
    <row r="76" spans="1:5" s="10" customFormat="1" ht="15">
      <c r="A76" s="6">
        <v>30073144</v>
      </c>
      <c r="B76" s="7" t="s">
        <v>77</v>
      </c>
      <c r="C76" s="15">
        <v>1000</v>
      </c>
      <c r="D76" s="8" t="s">
        <v>7</v>
      </c>
      <c r="E76" s="9"/>
    </row>
    <row r="77" spans="1:5" s="10" customFormat="1" ht="15">
      <c r="A77" s="6">
        <v>30073263</v>
      </c>
      <c r="B77" s="7" t="s">
        <v>78</v>
      </c>
      <c r="C77" s="15">
        <v>35500</v>
      </c>
      <c r="D77" s="11"/>
      <c r="E77" s="9"/>
    </row>
    <row r="78" spans="1:5" s="10" customFormat="1" ht="15">
      <c r="A78" s="6">
        <v>30073367</v>
      </c>
      <c r="B78" s="7" t="s">
        <v>79</v>
      </c>
      <c r="C78" s="15">
        <v>5386</v>
      </c>
      <c r="D78" s="11"/>
      <c r="E78" s="9"/>
    </row>
    <row r="79" spans="1:5" s="10" customFormat="1" ht="15">
      <c r="A79" s="6">
        <v>30073484</v>
      </c>
      <c r="B79" s="7" t="s">
        <v>80</v>
      </c>
      <c r="C79" s="15">
        <v>15038</v>
      </c>
      <c r="D79" s="8"/>
      <c r="E79" s="9"/>
    </row>
    <row r="80" spans="1:5" s="10" customFormat="1" ht="15">
      <c r="A80" s="6">
        <v>30074029</v>
      </c>
      <c r="B80" s="7" t="s">
        <v>81</v>
      </c>
      <c r="C80" s="15">
        <v>104205</v>
      </c>
      <c r="D80" s="8"/>
      <c r="E80" s="9"/>
    </row>
    <row r="81" spans="1:5" s="10" customFormat="1" ht="15">
      <c r="A81" s="6">
        <v>30074849</v>
      </c>
      <c r="B81" s="7" t="s">
        <v>82</v>
      </c>
      <c r="C81" s="15">
        <f>26165+16350</f>
        <v>42515</v>
      </c>
      <c r="D81" s="11"/>
      <c r="E81" s="9"/>
    </row>
    <row r="82" spans="1:5" s="10" customFormat="1" ht="15">
      <c r="A82" s="6">
        <v>30075170</v>
      </c>
      <c r="B82" s="7" t="s">
        <v>83</v>
      </c>
      <c r="C82" s="15">
        <v>2539</v>
      </c>
      <c r="D82" s="8" t="s">
        <v>7</v>
      </c>
      <c r="E82" s="9"/>
    </row>
    <row r="83" spans="1:5" s="10" customFormat="1" ht="15">
      <c r="A83" s="6">
        <v>30075361</v>
      </c>
      <c r="B83" s="7" t="s">
        <v>84</v>
      </c>
      <c r="C83" s="15">
        <f>83539+1275</f>
        <v>84814</v>
      </c>
      <c r="D83" s="8"/>
      <c r="E83" s="9"/>
    </row>
    <row r="84" spans="1:5" s="10" customFormat="1" ht="15">
      <c r="A84" s="6">
        <v>30075824</v>
      </c>
      <c r="B84" s="7" t="s">
        <v>85</v>
      </c>
      <c r="C84" s="15">
        <f>110400+62000+845</f>
        <v>173245</v>
      </c>
      <c r="D84" s="8"/>
      <c r="E84" s="9"/>
    </row>
    <row r="85" spans="1:5" s="10" customFormat="1" ht="15">
      <c r="A85" s="6">
        <v>30075952</v>
      </c>
      <c r="B85" s="7" t="s">
        <v>86</v>
      </c>
      <c r="C85" s="15">
        <f>49750+49000+903</f>
        <v>99653</v>
      </c>
      <c r="D85" s="8"/>
      <c r="E85" s="9"/>
    </row>
    <row r="86" spans="1:5" s="10" customFormat="1" ht="15">
      <c r="A86" s="6">
        <v>30076792</v>
      </c>
      <c r="B86" s="7" t="s">
        <v>87</v>
      </c>
      <c r="C86" s="15">
        <v>2857</v>
      </c>
      <c r="D86" s="8" t="s">
        <v>7</v>
      </c>
      <c r="E86" s="9"/>
    </row>
    <row r="87" spans="1:5" s="10" customFormat="1" ht="15">
      <c r="A87" s="6">
        <v>30077182</v>
      </c>
      <c r="B87" s="7" t="s">
        <v>88</v>
      </c>
      <c r="C87" s="15">
        <v>5400</v>
      </c>
      <c r="D87" s="8"/>
      <c r="E87" s="9"/>
    </row>
    <row r="88" spans="1:5" s="10" customFormat="1" ht="15">
      <c r="A88" s="6">
        <v>30077489</v>
      </c>
      <c r="B88" s="7" t="s">
        <v>89</v>
      </c>
      <c r="C88" s="15">
        <v>21340</v>
      </c>
      <c r="D88" s="8"/>
      <c r="E88" s="9"/>
    </row>
    <row r="89" spans="1:5" s="10" customFormat="1" ht="15">
      <c r="A89" s="6">
        <v>30078712</v>
      </c>
      <c r="B89" s="7" t="s">
        <v>90</v>
      </c>
      <c r="C89" s="15">
        <v>1000</v>
      </c>
      <c r="D89" s="8" t="s">
        <v>7</v>
      </c>
      <c r="E89" s="9"/>
    </row>
    <row r="90" spans="1:5" s="10" customFormat="1" ht="15">
      <c r="A90" s="6">
        <v>30078724</v>
      </c>
      <c r="B90" s="7" t="s">
        <v>91</v>
      </c>
      <c r="C90" s="15">
        <f>150000+224000</f>
        <v>374000</v>
      </c>
      <c r="D90" s="8"/>
      <c r="E90" s="9"/>
    </row>
    <row r="91" spans="1:5" s="10" customFormat="1" ht="15">
      <c r="A91" s="6">
        <v>30078840</v>
      </c>
      <c r="B91" s="7" t="s">
        <v>92</v>
      </c>
      <c r="C91" s="15">
        <v>2606</v>
      </c>
      <c r="D91" s="8" t="s">
        <v>7</v>
      </c>
      <c r="E91" s="9"/>
    </row>
    <row r="92" spans="1:5" s="10" customFormat="1" ht="15">
      <c r="A92" s="6">
        <v>30079290</v>
      </c>
      <c r="B92" s="7" t="s">
        <v>93</v>
      </c>
      <c r="C92" s="15">
        <f>1174+4000</f>
        <v>5174</v>
      </c>
      <c r="D92" s="8"/>
      <c r="E92" s="9"/>
    </row>
    <row r="93" spans="1:5" s="10" customFormat="1" ht="15">
      <c r="A93" s="6">
        <v>30079611</v>
      </c>
      <c r="B93" s="7" t="s">
        <v>94</v>
      </c>
      <c r="C93" s="15">
        <v>1000</v>
      </c>
      <c r="D93" s="8" t="s">
        <v>7</v>
      </c>
      <c r="E93" s="9"/>
    </row>
    <row r="94" spans="1:5" s="10" customFormat="1" ht="15">
      <c r="A94" s="6">
        <v>30079803</v>
      </c>
      <c r="B94" s="7" t="s">
        <v>95</v>
      </c>
      <c r="C94" s="15">
        <v>1856</v>
      </c>
      <c r="D94" s="11" t="s">
        <v>20</v>
      </c>
      <c r="E94" s="9"/>
    </row>
    <row r="95" spans="1:5" s="10" customFormat="1" ht="15">
      <c r="A95" s="6">
        <v>30079805</v>
      </c>
      <c r="B95" s="7" t="s">
        <v>96</v>
      </c>
      <c r="C95" s="15">
        <v>1856</v>
      </c>
      <c r="D95" s="8" t="s">
        <v>7</v>
      </c>
      <c r="E95" s="9"/>
    </row>
    <row r="96" spans="1:5" s="10" customFormat="1" ht="15">
      <c r="A96" s="6">
        <v>30080034</v>
      </c>
      <c r="B96" s="7" t="s">
        <v>97</v>
      </c>
      <c r="C96" s="15">
        <v>5220</v>
      </c>
      <c r="D96" s="11"/>
      <c r="E96" s="9"/>
    </row>
    <row r="97" spans="1:5" s="10" customFormat="1" ht="15">
      <c r="A97" s="6">
        <v>30085339</v>
      </c>
      <c r="B97" s="7" t="s">
        <v>98</v>
      </c>
      <c r="C97" s="15">
        <v>800</v>
      </c>
      <c r="D97" s="8"/>
      <c r="E97" s="9"/>
    </row>
    <row r="98" spans="1:5" s="10" customFormat="1" ht="15">
      <c r="A98" s="6">
        <v>30085412</v>
      </c>
      <c r="B98" s="7" t="s">
        <v>99</v>
      </c>
      <c r="C98" s="15">
        <f>2000+70000</f>
        <v>72000</v>
      </c>
      <c r="D98" s="8" t="s">
        <v>7</v>
      </c>
      <c r="E98" s="9"/>
    </row>
    <row r="99" spans="1:5" s="10" customFormat="1" ht="15">
      <c r="A99" s="6">
        <v>30085538</v>
      </c>
      <c r="B99" s="7" t="s">
        <v>100</v>
      </c>
      <c r="C99" s="15">
        <v>6000</v>
      </c>
      <c r="D99" s="8"/>
      <c r="E99" s="9"/>
    </row>
    <row r="100" spans="1:5" s="10" customFormat="1" ht="15">
      <c r="A100" s="6">
        <v>30087265</v>
      </c>
      <c r="B100" s="7" t="s">
        <v>101</v>
      </c>
      <c r="C100" s="15">
        <v>18177</v>
      </c>
      <c r="D100" s="8"/>
      <c r="E100" s="9"/>
    </row>
    <row r="101" spans="1:5" s="10" customFormat="1" ht="15">
      <c r="A101" s="36" t="s">
        <v>110</v>
      </c>
      <c r="B101" s="37"/>
      <c r="C101" s="40">
        <f>+SUM(C7:C100)</f>
        <v>9103114</v>
      </c>
      <c r="D101" s="34"/>
      <c r="E101" s="34"/>
    </row>
    <row r="102" spans="1:5" s="10" customFormat="1" ht="15">
      <c r="A102" s="38"/>
      <c r="B102" s="39"/>
      <c r="C102" s="41"/>
      <c r="D102" s="35"/>
      <c r="E102" s="35"/>
    </row>
    <row r="103" spans="1:5" s="10" customFormat="1" ht="15">
      <c r="A103" s="6">
        <v>30059632</v>
      </c>
      <c r="B103" s="7" t="s">
        <v>102</v>
      </c>
      <c r="C103" s="15">
        <v>25195</v>
      </c>
      <c r="D103" s="11"/>
      <c r="E103" s="9"/>
    </row>
    <row r="104" spans="1:5" s="10" customFormat="1" ht="15">
      <c r="A104" s="6">
        <v>30068306</v>
      </c>
      <c r="B104" s="7" t="s">
        <v>103</v>
      </c>
      <c r="C104" s="15">
        <v>68000</v>
      </c>
      <c r="D104" s="8"/>
      <c r="E104" s="9"/>
    </row>
    <row r="105" spans="1:5" ht="15">
      <c r="A105" s="23" t="s">
        <v>111</v>
      </c>
      <c r="B105" s="24"/>
      <c r="C105" s="27">
        <f>+SUM(C103:C104)</f>
        <v>93195</v>
      </c>
      <c r="D105" s="20"/>
      <c r="E105" s="20"/>
    </row>
    <row r="106" spans="1:5" ht="15">
      <c r="A106" s="25"/>
      <c r="B106" s="26"/>
      <c r="C106" s="28"/>
      <c r="D106" s="21"/>
      <c r="E106" s="21"/>
    </row>
    <row r="107" spans="1:5" ht="15">
      <c r="A107" s="23" t="s">
        <v>104</v>
      </c>
      <c r="B107" s="24"/>
      <c r="C107" s="27">
        <f>+C105+C101</f>
        <v>9196309</v>
      </c>
      <c r="D107" s="34"/>
      <c r="E107" s="34"/>
    </row>
    <row r="108" spans="1:5" ht="15">
      <c r="A108" s="25"/>
      <c r="B108" s="26"/>
      <c r="C108" s="28"/>
      <c r="D108" s="35"/>
      <c r="E108" s="35"/>
    </row>
    <row r="109" spans="1:5" ht="15">
      <c r="A109" s="23" t="s">
        <v>105</v>
      </c>
      <c r="B109" s="24"/>
      <c r="C109" s="27">
        <f>+C111-C107</f>
        <v>28712492</v>
      </c>
      <c r="D109" s="34"/>
      <c r="E109" s="34"/>
    </row>
    <row r="110" spans="1:5" ht="15">
      <c r="A110" s="25"/>
      <c r="B110" s="26"/>
      <c r="C110" s="28"/>
      <c r="D110" s="35"/>
      <c r="E110" s="35"/>
    </row>
    <row r="111" spans="1:5" ht="15">
      <c r="A111" s="23" t="s">
        <v>112</v>
      </c>
      <c r="B111" s="24"/>
      <c r="C111" s="27">
        <v>37908801</v>
      </c>
      <c r="D111" s="30"/>
      <c r="E111" s="31"/>
    </row>
    <row r="112" spans="1:5" ht="15">
      <c r="A112" s="25"/>
      <c r="B112" s="26"/>
      <c r="C112" s="29"/>
      <c r="D112" s="32"/>
      <c r="E112" s="33"/>
    </row>
    <row r="113" ht="15">
      <c r="C113" s="1"/>
    </row>
    <row r="114" spans="1:5" ht="15">
      <c r="A114" s="22" t="s">
        <v>106</v>
      </c>
      <c r="B114" s="22"/>
      <c r="C114" s="22"/>
      <c r="D114" s="22"/>
      <c r="E114" s="22"/>
    </row>
    <row r="115" ht="15">
      <c r="A115" s="18" t="s">
        <v>109</v>
      </c>
    </row>
  </sheetData>
  <sheetProtection/>
  <mergeCells count="22">
    <mergeCell ref="E101:E102"/>
    <mergeCell ref="A105:B106"/>
    <mergeCell ref="C105:C106"/>
    <mergeCell ref="A101:B102"/>
    <mergeCell ref="C101:C102"/>
    <mergeCell ref="D101:D102"/>
    <mergeCell ref="A2:E2"/>
    <mergeCell ref="A3:E3"/>
    <mergeCell ref="D105:D106"/>
    <mergeCell ref="E105:E106"/>
    <mergeCell ref="A114:E114"/>
    <mergeCell ref="A109:B110"/>
    <mergeCell ref="C109:C110"/>
    <mergeCell ref="A111:B112"/>
    <mergeCell ref="C111:C112"/>
    <mergeCell ref="D111:E112"/>
    <mergeCell ref="D109:D110"/>
    <mergeCell ref="E109:E110"/>
    <mergeCell ref="A107:B108"/>
    <mergeCell ref="C107:C108"/>
    <mergeCell ref="D107:D108"/>
    <mergeCell ref="E107:E10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gvs</dc:creator>
  <cp:keywords/>
  <dc:description/>
  <cp:lastModifiedBy>opm</cp:lastModifiedBy>
  <dcterms:created xsi:type="dcterms:W3CDTF">2010-05-06T13:29:01Z</dcterms:created>
  <dcterms:modified xsi:type="dcterms:W3CDTF">2010-05-20T20:21:50Z</dcterms:modified>
  <cp:category/>
  <cp:version/>
  <cp:contentType/>
  <cp:contentStatus/>
</cp:coreProperties>
</file>