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pres.sharepoint.com/teams/areamacro/Documentos compartidos/Balance Estructural/Indicador BCA/2025/BCA 2025 R/Nuevo tree/"/>
    </mc:Choice>
  </mc:AlternateContent>
  <xr:revisionPtr revIDLastSave="1376" documentId="14_{32C42C74-A746-4037-B309-E409E8DCBB32}" xr6:coauthVersionLast="47" xr6:coauthVersionMax="47" xr10:uidLastSave="{FAD37933-2483-42E3-8C09-D83459CD5A9E}"/>
  <bookViews>
    <workbookView xWindow="-105" yWindow="0" windowWidth="14610" windowHeight="15585" firstSheet="1" activeTab="16" xr2:uid="{8E6EBC43-63A2-4345-9315-227BEF27CB42}"/>
  </bookViews>
  <sheets>
    <sheet name="C II.1" sheetId="9" r:id="rId1"/>
    <sheet name="C II.2" sheetId="10" r:id="rId2"/>
    <sheet name="C II.3" sheetId="18" r:id="rId3"/>
    <sheet name="C II.4" sheetId="11" r:id="rId4"/>
    <sheet name="C II.5" sheetId="1" r:id="rId5"/>
    <sheet name="C II.6" sheetId="12" r:id="rId6"/>
    <sheet name="C II.7" sheetId="2" r:id="rId7"/>
    <sheet name="C II.8" sheetId="3" r:id="rId8"/>
    <sheet name="C II.9" sheetId="4" r:id="rId9"/>
    <sheet name="C II.10" sheetId="5" r:id="rId10"/>
    <sheet name="C II.11" sheetId="6" r:id="rId11"/>
    <sheet name="C II.12" sheetId="19" r:id="rId12"/>
    <sheet name="C II.13" sheetId="7" r:id="rId13"/>
    <sheet name="C II.14" sheetId="8" r:id="rId14"/>
    <sheet name="C A.1" sheetId="13" r:id="rId15"/>
    <sheet name="C A.2" sheetId="14" r:id="rId16"/>
    <sheet name="C A.3" sheetId="15" r:id="rId17"/>
    <sheet name="C A.4.1" sheetId="16" r:id="rId18"/>
    <sheet name="C A.4.2" sheetId="17" r:id="rId19"/>
  </sheets>
  <definedNames>
    <definedName name="_ftn1" localSheetId="16">'C A.3'!$A$34</definedName>
    <definedName name="_ftnref1" localSheetId="16">'C A.3'!$A$3</definedName>
    <definedName name="_ftnref1" localSheetId="0">'C II.1'!$C$5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5" l="1"/>
  <c r="E24" i="15"/>
  <c r="E7" i="15"/>
  <c r="B11" i="6" l="1"/>
  <c r="D11" i="6"/>
  <c r="C6" i="8" l="1"/>
  <c r="B10" i="8"/>
  <c r="C8" i="7"/>
  <c r="C10" i="7"/>
  <c r="C6" i="7"/>
  <c r="B10" i="7"/>
  <c r="B8" i="7"/>
  <c r="B6" i="7"/>
  <c r="C6" i="19"/>
  <c r="D8" i="6"/>
  <c r="D9" i="6"/>
  <c r="D10" i="6"/>
  <c r="D7" i="6"/>
  <c r="C11" i="6"/>
  <c r="C13" i="5"/>
  <c r="D13" i="5"/>
  <c r="B13" i="5"/>
  <c r="D8" i="5"/>
  <c r="D9" i="5"/>
  <c r="D10" i="5"/>
  <c r="D7" i="5"/>
  <c r="C9" i="4"/>
  <c r="B9" i="7" s="1"/>
  <c r="C9" i="7" s="1"/>
  <c r="D9" i="4"/>
  <c r="B9" i="4"/>
  <c r="D7" i="3"/>
  <c r="D8" i="3"/>
  <c r="D9" i="3"/>
  <c r="D10" i="3"/>
  <c r="D6" i="3"/>
  <c r="B10" i="3"/>
  <c r="B6" i="2"/>
  <c r="C8" i="1"/>
  <c r="C9" i="1"/>
  <c r="C10" i="1"/>
  <c r="C11" i="1"/>
  <c r="C12" i="1"/>
  <c r="C13" i="1"/>
  <c r="C7" i="1"/>
  <c r="E30" i="15"/>
  <c r="E17" i="15"/>
  <c r="B7" i="7" l="1"/>
  <c r="B11" i="7" s="1"/>
  <c r="B7" i="8" s="1"/>
  <c r="C7" i="7"/>
  <c r="C11" i="7" l="1"/>
  <c r="C7" i="8"/>
  <c r="B8" i="8"/>
  <c r="C8" i="8" s="1"/>
</calcChain>
</file>

<file path=xl/sharedStrings.xml><?xml version="1.0" encoding="utf-8"?>
<sst xmlns="http://schemas.openxmlformats.org/spreadsheetml/2006/main" count="368" uniqueCount="268">
  <si>
    <t>Cuadro II.4</t>
  </si>
  <si>
    <t>Componente</t>
  </si>
  <si>
    <t>ITNM efectivo</t>
  </si>
  <si>
    <t>Componente cíclico</t>
  </si>
  <si>
    <t>ITNM cíclicamente ajustados</t>
  </si>
  <si>
    <t>Impuesto de Declaración Mensual (Adicional, 2° Categoría, etc.)</t>
  </si>
  <si>
    <t>PPM</t>
  </si>
  <si>
    <t>Impuestos Indirectos</t>
  </si>
  <si>
    <t>Otros</t>
  </si>
  <si>
    <t>Total</t>
  </si>
  <si>
    <t>Cuadro II.5</t>
  </si>
  <si>
    <t>Ingresos efectivos</t>
  </si>
  <si>
    <t>Ingresos cíclicamente ajustados</t>
  </si>
  <si>
    <t xml:space="preserve">Fuente: Dipres. </t>
  </si>
  <si>
    <t>Cuadro II.6</t>
  </si>
  <si>
    <t>Período</t>
  </si>
  <si>
    <t>Ingresos Cíclicamente Ajustados</t>
  </si>
  <si>
    <t>Primer Trimestre</t>
  </si>
  <si>
    <t>Segundo Trimestre</t>
  </si>
  <si>
    <t>Tercer Trimestre</t>
  </si>
  <si>
    <t>Cuarto Trimestre</t>
  </si>
  <si>
    <t>Nota: Basado en la metodología de cálculo detallada en I.3 para ajuste trimestral.</t>
  </si>
  <si>
    <t>Fuente: Dipres.</t>
  </si>
  <si>
    <t>Cuadro II.7</t>
  </si>
  <si>
    <t>Ingresos Efectivos</t>
  </si>
  <si>
    <t>Componente Cíclico</t>
  </si>
  <si>
    <t>Cuadro II.8</t>
  </si>
  <si>
    <t>PPM Primer Trimestre</t>
  </si>
  <si>
    <t xml:space="preserve">PPM Segundo Trimestre </t>
  </si>
  <si>
    <t>PPM Tercer Trimestre</t>
  </si>
  <si>
    <t>PPM Cuarto Trimestre</t>
  </si>
  <si>
    <t>Nota: Basado en la metodología de cálculo detallada en I.4.2 para ajuste trimestral.</t>
  </si>
  <si>
    <t>Cuadro II.9</t>
  </si>
  <si>
    <t>Cuadro II.10</t>
  </si>
  <si>
    <t>Efectos cíclicos</t>
  </si>
  <si>
    <t>Ingresos tributarios no mineros</t>
  </si>
  <si>
    <t>Ingresos cotizaciones previsionales de salud</t>
  </si>
  <si>
    <t>Ingresos de Codelco</t>
  </si>
  <si>
    <t>Ingresos tributarios GMP10</t>
  </si>
  <si>
    <t>Efecto cíclico total</t>
  </si>
  <si>
    <t>Cuadro II.11</t>
  </si>
  <si>
    <t>Balance Gobierno Central</t>
  </si>
  <si>
    <t xml:space="preserve">Balance efectivo </t>
  </si>
  <si>
    <t xml:space="preserve">Efecto cíclico </t>
  </si>
  <si>
    <t xml:space="preserve">Balance cíclicamente ajustado </t>
  </si>
  <si>
    <t>Cuadro II.2</t>
  </si>
  <si>
    <t>Variable</t>
  </si>
  <si>
    <t xml:space="preserve">Período </t>
  </si>
  <si>
    <t>Valor</t>
  </si>
  <si>
    <t xml:space="preserve">Tipo de Cambio Nominal </t>
  </si>
  <si>
    <t>(pesos por dólar)</t>
  </si>
  <si>
    <t xml:space="preserve">Precio del cobre BML </t>
  </si>
  <si>
    <t xml:space="preserve">Ventas de cobre Codelco </t>
  </si>
  <si>
    <t>(miles de toneladas)</t>
  </si>
  <si>
    <t>Producción cobre GMP10</t>
  </si>
  <si>
    <t xml:space="preserve">Costos de operación totales de GMP10 (millones de dólares) </t>
  </si>
  <si>
    <t>Cuadro II.3</t>
  </si>
  <si>
    <t>Elasticidades recaudación/PIB efectivo por categoría de impuesto</t>
  </si>
  <si>
    <t>Categoría de impuesto</t>
  </si>
  <si>
    <t>Indirectos</t>
  </si>
  <si>
    <t>Elasticidad PIB efectivo</t>
  </si>
  <si>
    <t>Cuadro II.1</t>
  </si>
  <si>
    <t>Fuente</t>
  </si>
  <si>
    <t>Estimación Dipres con información del SII.</t>
  </si>
  <si>
    <t>Anexo 1</t>
  </si>
  <si>
    <t>Publicaciones anuales de Dipres relacionadas al Presupuesto del Sector Público</t>
  </si>
  <si>
    <t>Publicación asociada al Presupuesto del Sector Público</t>
  </si>
  <si>
    <t>Principales contenidos</t>
  </si>
  <si>
    <t>Fecha de publicación</t>
  </si>
  <si>
    <t>Articulado de la Ley de Presupuestos de cada año</t>
  </si>
  <si>
    <t>Posterior a fecha de publicación en el Diario Oficial</t>
  </si>
  <si>
    <t>Instrucciones de la Ley de Presupuestos de cada año</t>
  </si>
  <si>
    <t>Prioridades presupuestarias</t>
  </si>
  <si>
    <t>Informe de Finanzas Públicas</t>
  </si>
  <si>
    <t>Trimestralmente</t>
  </si>
  <si>
    <t>- Activos y pasivos del Gobierno Central</t>
  </si>
  <si>
    <t>Indicador del Balance Cíclicamente Ajustado</t>
  </si>
  <si>
    <t>Anexo 2</t>
  </si>
  <si>
    <t>(millones de pesos de cada año)</t>
  </si>
  <si>
    <t xml:space="preserve">Año </t>
  </si>
  <si>
    <t>CCNN 2003</t>
  </si>
  <si>
    <t>CCNN 2008</t>
  </si>
  <si>
    <t>CCNN 2013</t>
  </si>
  <si>
    <t>Nota: CCNN se refiere a año de referencia de las Cuentas Nacionales del Banco Central.</t>
  </si>
  <si>
    <t>Fuente: Banco Central.</t>
  </si>
  <si>
    <t>Anexo 3</t>
  </si>
  <si>
    <t>TRANSACCIONES QUE AFECTAN EL PATRIMONIO NETO</t>
  </si>
  <si>
    <t>INGRESOS</t>
  </si>
  <si>
    <t>Ingresos tributarios netos</t>
  </si>
  <si>
    <t>Tributación minería privada 4/</t>
  </si>
  <si>
    <t>Tributación resto contribuyentes</t>
  </si>
  <si>
    <t>Cobre bruto</t>
  </si>
  <si>
    <t>Imposiciones previsionales</t>
  </si>
  <si>
    <t>Donaciones</t>
  </si>
  <si>
    <t>Rentas de la propiedad</t>
  </si>
  <si>
    <t>Ingresos de operación</t>
  </si>
  <si>
    <t>GASTOS</t>
  </si>
  <si>
    <t>Personal</t>
  </si>
  <si>
    <t>Bienes y servicios de consumo y producción</t>
  </si>
  <si>
    <t xml:space="preserve">Intereses </t>
  </si>
  <si>
    <t>Subsidios y donaciones</t>
  </si>
  <si>
    <t>RESULTADO OPERATIVO BRUTO</t>
  </si>
  <si>
    <t>TRANSACCIONES EN ACTIVOS NO FINANCIEROS</t>
  </si>
  <si>
    <t>ADQUISICION NETA DE ACTIVOS NO FINANCIEROS</t>
  </si>
  <si>
    <t>Venta de activos físicos</t>
  </si>
  <si>
    <t>Inversión</t>
  </si>
  <si>
    <t>Transferencias de capital</t>
  </si>
  <si>
    <t>TOTAL INGRESOS 2/</t>
  </si>
  <si>
    <t>TOTAL GASTOS 3/</t>
  </si>
  <si>
    <t>PRESTAMO NETO/ENDEUDAMIENTO NETO</t>
  </si>
  <si>
    <t>TRANSACCIONES EN ACTIVOS FINANCIEROS (FINANCIAMIENTO)</t>
  </si>
  <si>
    <t>ADQUISICION NETA DE ACTIVOS FINANCIEROS</t>
  </si>
  <si>
    <t>Préstamos</t>
  </si>
  <si>
    <t xml:space="preserve">   Otorgamiento de préstamos</t>
  </si>
  <si>
    <t xml:space="preserve">   Recuperación de préstamos</t>
  </si>
  <si>
    <t xml:space="preserve">Títulos y valores </t>
  </si>
  <si>
    <t xml:space="preserve">   Inversión financiera</t>
  </si>
  <si>
    <t xml:space="preserve">   Venta de activos financieros</t>
  </si>
  <si>
    <t>PASIVOS NETOS INCURRIDOS</t>
  </si>
  <si>
    <t>Endeudamiento externo neto</t>
  </si>
  <si>
    <t xml:space="preserve">   Endeudamiento</t>
  </si>
  <si>
    <t xml:space="preserve">   Amortizaciones</t>
  </si>
  <si>
    <t>Endeudamiento interno neto</t>
  </si>
  <si>
    <t>Bono de reconocimiento</t>
  </si>
  <si>
    <t>FINANCIAMIENTO</t>
  </si>
  <si>
    <t>Total Año</t>
  </si>
  <si>
    <t>1. Impuestos a la Renta</t>
  </si>
  <si>
    <t xml:space="preserve">    Declaración Anual</t>
  </si>
  <si>
    <t xml:space="preserve">       Impuestos</t>
  </si>
  <si>
    <t xml:space="preserve">       Sistemas de Pago</t>
  </si>
  <si>
    <t xml:space="preserve">    Declaración y Pago Mensual</t>
  </si>
  <si>
    <t xml:space="preserve">    Pagos Provisionales Mensuales</t>
  </si>
  <si>
    <t>2. Impuesto al Valor Agregado</t>
  </si>
  <si>
    <t xml:space="preserve">    I.V.A. Declarado</t>
  </si>
  <si>
    <t xml:space="preserve">    Crédito Especial Empresas Constructoras</t>
  </si>
  <si>
    <t xml:space="preserve">    Devoluciones</t>
  </si>
  <si>
    <t>3. Impuestos a Productos Específicos</t>
  </si>
  <si>
    <t xml:space="preserve">    Tabacos, Cigarros y Cigarrillos</t>
  </si>
  <si>
    <t xml:space="preserve">    Combustibles</t>
  </si>
  <si>
    <t xml:space="preserve">    Derechos de Extracción Ley de Pesca</t>
  </si>
  <si>
    <t>4. Impuestos a los Actos Jurídicos</t>
  </si>
  <si>
    <t>5. Impuestos al Comercio Exterior</t>
  </si>
  <si>
    <t>6. Otros</t>
  </si>
  <si>
    <t xml:space="preserve">    Fluctuación Deudores más Diferencias Pendientes</t>
  </si>
  <si>
    <t xml:space="preserve">    Otros</t>
  </si>
  <si>
    <t>INGRESOS NETOS POR IMPUESTOS</t>
  </si>
  <si>
    <t>Imposiciones Previsionales de Salud</t>
  </si>
  <si>
    <t>Impuesto a la Renta</t>
  </si>
  <si>
    <t>PPM del Año</t>
  </si>
  <si>
    <t>PPM del Año Anterior</t>
  </si>
  <si>
    <t>Impuesto Declarado</t>
  </si>
  <si>
    <t>Impuesto Adicional Retenido</t>
  </si>
  <si>
    <t>Cuadro II.12</t>
  </si>
  <si>
    <t>Operaciones de cambio</t>
  </si>
  <si>
    <t>Caja</t>
  </si>
  <si>
    <t>Anticipo de gastos</t>
  </si>
  <si>
    <t>Ajustes por Rezagos Fondos Especiales</t>
  </si>
  <si>
    <t>Fondos Especiales</t>
  </si>
  <si>
    <t>Cuadro A.4.2</t>
  </si>
  <si>
    <t>Moneda Nacional + Moneda Extranjera</t>
  </si>
  <si>
    <t xml:space="preserve">Fuente: Ministerio de Hacienda, Banco Central, Cochilco y Dipres. </t>
  </si>
  <si>
    <t>CCNN 2018</t>
  </si>
  <si>
    <t>Cuadro A.4.1</t>
  </si>
  <si>
    <t>Tributación Minería Privada 1/</t>
  </si>
  <si>
    <t>1/ Comprende los impuestos a la renta pagados por las diez mayores empresas.</t>
  </si>
  <si>
    <t>Proporción de distribución de las utilidades de las GMP10 al exterior (remesas) (Zt)</t>
  </si>
  <si>
    <t>% del PIB</t>
  </si>
  <si>
    <t>MM$</t>
  </si>
  <si>
    <t>Fuente: Dipres. </t>
  </si>
  <si>
    <t>Medida</t>
  </si>
  <si>
    <t>Ingresos Tributarios No Mineros</t>
  </si>
  <si>
    <t>5/</t>
  </si>
  <si>
    <t>Incluye Bono Electrónico Fonasa.</t>
  </si>
  <si>
    <t>Prestaciones previsionales 1/ 5/</t>
  </si>
  <si>
    <t>Otros ingresos 5/</t>
  </si>
  <si>
    <t>IPC
(tasa de variación promedio/promedio)</t>
  </si>
  <si>
    <t>Sistemas de pago</t>
  </si>
  <si>
    <t>Cuadro II.13</t>
  </si>
  <si>
    <t>Precio Efectivo Codelco</t>
  </si>
  <si>
    <t>(dólares por libra)</t>
  </si>
  <si>
    <t>(dólares por libra) </t>
  </si>
  <si>
    <t>Umbral de litio (porcentaje del PIB)</t>
  </si>
  <si>
    <t>Ingresos de litio de Corfo</t>
  </si>
  <si>
    <t>Brecha PIB tendencial / PIB efectivo 2024</t>
  </si>
  <si>
    <t xml:space="preserve">Precio de referencia del cobre 2024 (dólares por libra) </t>
  </si>
  <si>
    <t>Promedio 2024</t>
  </si>
  <si>
    <t>Total 2024</t>
  </si>
  <si>
    <t>Ingresos por rentas de la propiedad de litio</t>
  </si>
  <si>
    <t>Cuadro II.14</t>
  </si>
  <si>
    <t>Comité de expertos, reunido en julio de 2023.</t>
  </si>
  <si>
    <t>Declaración anual</t>
  </si>
  <si>
    <t>Declaración y pago mensual</t>
  </si>
  <si>
    <t>Componente prudencial</t>
  </si>
  <si>
    <t>Posterior al cierre definitivo de cada año, luego de la publicación de las Cuentas Nacionales del Banco Central.</t>
  </si>
  <si>
    <t>- Evaluación de la Gestión Financiera del Sector Público año anterior*.</t>
  </si>
  <si>
    <t>- Actualización de proyecciones macroeconómicas y Fiscales para el año en curso.</t>
  </si>
  <si>
    <t>- Proyecto de Ley de Presupuestos*</t>
  </si>
  <si>
    <t>- Proyección Financiera del Sector Público.</t>
  </si>
  <si>
    <t>- Sistema de Monitoreo y Evaluación de programas*.</t>
  </si>
  <si>
    <t>- Gastos tributarios*.</t>
  </si>
  <si>
    <t>* No se actualiza trimestralmente, pero se publica en el IFP correspondiente.</t>
  </si>
  <si>
    <t>1/ Excluye el pago de bonos de reconocimiento, que se clasifica entre las partidas de financiamiento.</t>
  </si>
  <si>
    <t>2/ Ingresos de Transacciones que afectan el Patrimonio Neto más Venta de activos físicos clasificada en Transacciones en Activos no Financieros.</t>
  </si>
  <si>
    <t>3/ Gastos de Transacciones que afectan el Patrimonio Neto más Inversión y Transferencias de capital clasificadas en Transacciones en Activos No Financieros.</t>
  </si>
  <si>
    <t>4/ Comprende los impuestos a la renta pagados por las diez mayores empresas.</t>
  </si>
  <si>
    <t>Variables estructurales para 2025</t>
  </si>
  <si>
    <t>Brecha PIB tendencial / PIB efectivo 2025</t>
  </si>
  <si>
    <t xml:space="preserve">Precio de referencia del cobre 2025 (dólares por libra) </t>
  </si>
  <si>
    <t>Ministerio de Hacienda/ Comité de expertos, reunido en julio de 2024.</t>
  </si>
  <si>
    <t>Comité de expertos, reunido en julio de 2024.</t>
  </si>
  <si>
    <t>Dipres, promedio de los ingresos por Rentas de la Propiedad provenientes de la explotación del litio de Corfo entre agosto de 2019 y julio de 2024, como porcentaje del PIB del período entre julio de 2019 y junio de 2024.</t>
  </si>
  <si>
    <t>Promedio 2025</t>
  </si>
  <si>
    <t>Promedio Primer Trimestre 2025</t>
  </si>
  <si>
    <t>Promedio Segundo Trimestre 2025</t>
  </si>
  <si>
    <t>Promedio Tercer Trimestre 2025</t>
  </si>
  <si>
    <t>Promedio Cuarto Trimestre 2025</t>
  </si>
  <si>
    <t>Promedio 2024 ($2025)</t>
  </si>
  <si>
    <t>Primer Trimestre 2025</t>
  </si>
  <si>
    <t>Segundo Trimestre 2025</t>
  </si>
  <si>
    <t>Tercer Trimestre 2025</t>
  </si>
  <si>
    <t>Cuarto Trimestre 2025</t>
  </si>
  <si>
    <t>Total 2025</t>
  </si>
  <si>
    <t>Producto Interno Bruto 2000-2025</t>
  </si>
  <si>
    <t>Estado de Operaciones del Gobierno Central 2025</t>
  </si>
  <si>
    <t>Ejecución Ingresos Tributarios 2025</t>
  </si>
  <si>
    <t>(millones de pesos 2025)</t>
  </si>
  <si>
    <t>Componente cíclico de los ingresos tributarios no mineros (ITNM) 2025</t>
  </si>
  <si>
    <t>Impuesto Declaración Anual (abril de 2025)</t>
  </si>
  <si>
    <t>Sistemas de Pago (créditos, efecto en abril de 2025)</t>
  </si>
  <si>
    <t>Efecto total en los Ingresos 2025</t>
  </si>
  <si>
    <t>Componente cíclico de las cotizaciones previsionales de salud 2025</t>
  </si>
  <si>
    <t>Componente cíclico de los traspasos de Codelco 2025</t>
  </si>
  <si>
    <t>PPM 2025</t>
  </si>
  <si>
    <t>Componente cíclico del Impuesto de Primera Categoría GMP10 2025</t>
  </si>
  <si>
    <t>Impuesto a la renta anual (abril de 2025)</t>
  </si>
  <si>
    <t>Componente cíclico del Impuesto Adicional GMP10 2025</t>
  </si>
  <si>
    <t>Componente prudencial de los ingresos por rentas de la porpiedad de litio 2025</t>
  </si>
  <si>
    <t>Componente cíclico total de los ingresos 2025</t>
  </si>
  <si>
    <t>(millones de pesos 2025 y % del PIB)</t>
  </si>
  <si>
    <t>Balance Cíclicamente Ajustado Gobierno Central Total 2025</t>
  </si>
  <si>
    <t>Componente cíclico del Royalty Minero GMP10 2025</t>
  </si>
  <si>
    <t>Ministerio de Hacienda/ Comité de expertos, reunido en julio de 2023.</t>
  </si>
  <si>
    <r>
      <t>Medidas Tributarias Transitorias de Reversión Automática con efecto en los ingresos efectivos 2025</t>
    </r>
    <r>
      <rPr>
        <b/>
        <vertAlign val="superscript"/>
        <sz val="10"/>
        <color theme="1"/>
        <rFont val="Aptos"/>
        <family val="2"/>
      </rPr>
      <t>(1)</t>
    </r>
  </si>
  <si>
    <t>Variables económicas efectivas 2025</t>
  </si>
  <si>
    <t>Nota: No hay MTTRA con efecto en ingresos en 2025.</t>
  </si>
  <si>
    <t>Información Adicional de Ingresos 2025</t>
  </si>
  <si>
    <t>Promedio calculado para 2025</t>
  </si>
  <si>
    <t>Durante los primeros meses de cada año.</t>
  </si>
  <si>
    <t>Primera semana de octubre de cada año.</t>
  </si>
  <si>
    <t>Articulado de la Ley de Presupuestos de cada año.</t>
  </si>
  <si>
    <t>Instrucciones de la Ley de Presupuestos de cada año.</t>
  </si>
  <si>
    <t>Prioridades presupuestarias que contempla el proyecto de Ley de Presupuestos.</t>
  </si>
  <si>
    <t>- Aspectos Metodológicos.</t>
  </si>
  <si>
    <t>- Resultados del Cálculo del Balance Estructural (último año).</t>
  </si>
  <si>
    <t>- Conclusiones y Desafíos.</t>
  </si>
  <si>
    <r>
      <rPr>
        <i/>
        <sz val="10"/>
        <rFont val="Calibri"/>
        <family val="2"/>
        <scheme val="minor"/>
      </rPr>
      <t>Royalty</t>
    </r>
    <r>
      <rPr>
        <sz val="10"/>
        <rFont val="Calibri"/>
        <family val="2"/>
        <scheme val="minor"/>
      </rPr>
      <t xml:space="preserve"> Minero</t>
    </r>
  </si>
  <si>
    <t>Royalty Minero (abril de 2025)</t>
  </si>
  <si>
    <t>2/ No hay MTTRA en 2025.</t>
  </si>
  <si>
    <t>Medidas Tributarias Transitorias de Reversión Automática 2/</t>
  </si>
  <si>
    <t>Nota: Las ventas de Cobre de Codelco fueron actualizadas respecto al IFP 4T25 por el dato del cierre definitivo 2025.</t>
  </si>
  <si>
    <t>Tasas de los impuestos a la minería privada (GMP10)</t>
  </si>
  <si>
    <t>PIB
(tasa de variación real)</t>
  </si>
  <si>
    <t>Tasa del Royalty Minero correspondiente al año t-1 que se aplica sobre la Renta Imponible Operacional Minera Ajustada asociada al precio observado de la Bolsa de Metales de Londres.</t>
  </si>
  <si>
    <t>Tasa del Royalty Minero correspondiente al año t-1 que se aplica sobre la Renta Imponible Operacional Minera Ajustada asociada al precio de referencia del cobre.</t>
  </si>
  <si>
    <t>Tasa del Impuesto a la Renta de Primera Categoría correspondiente al año t-1 menos el crédito que se genera con la tasa ponderada de Royalty Minero asociada al precio observado de la Bolsa de Metales de Londres.</t>
  </si>
  <si>
    <t>Tasa del Impuesto Adicional correspondiente al año t menos el crédito que se genera con la tasa ponderada de Royalty Minero asociada al precio observado en la Bolsa de Metales de Londres.</t>
  </si>
  <si>
    <t>Tasa del Impuesto a la Renta de Primera Categoría correspondiente al año t-1 menos el crédito que se genera con la tasa ponderada de Royalty Minero asociada al precio de referencia del cobre.</t>
  </si>
  <si>
    <t>Tasa del Impuesto Adicional correspondiente al año t menos el crédito que se genera con una tasa ponderada de Royalty Minero asociada al precio de referencia del cobre.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</si>
</sst>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 * #,##0_ ;_ * \-#,##0_ ;_ * &quot;-&quot;_ ;_ @_ "/>
    <numFmt numFmtId="164" formatCode="_ * #,##0.0_ ;_ * \-#,##0.0_ ;_ * &quot;-&quot;_ ;_ @_ "/>
    <numFmt numFmtId="165" formatCode="0.0%"/>
    <numFmt numFmtId="166" formatCode="_-* #,##0.00_-;\-* #,##0.00_-;_-* &quot;-&quot;??_-;_-@_-"/>
    <numFmt numFmtId="167" formatCode="0.0"/>
    <numFmt numFmtId="168" formatCode="#,##0_ ;\-#,##0\ "/>
    <numFmt numFmtId="169" formatCode="#,##0.0"/>
    <numFmt numFmtId="170" formatCode="#,##0.0000;\-#,##0.0000"/>
    <numFmt numFmtId="171" formatCode="_ * #,##0.00000_ ;_ * \-#,##0.00000_ ;_ * &quot;-&quot;_ ;_ @_ "/>
    <numFmt numFmtId="172" formatCode="_ * #,##0.0000000_ ;_ * \-#,##0.0000000_ ;_ * &quot;-&quot;_ ;_ @_ "/>
    <numFmt numFmtId="173" formatCode="#,##0.0000000"/>
    <numFmt numFmtId="174" formatCode="_ * #,##0.000_ ;_ * \-#,##0.000_ ;_ * &quot;-&quot;_ ;_ @_ "/>
    <numFmt numFmtId="175" formatCode="_ * #,##0.0000_ ;_ * \-#,##0.0000_ ;_ * &quot;-&quot;_ ;_ @_ "/>
    <numFmt numFmtId="176" formatCode="#,##0.0000000000000"/>
    <numFmt numFmtId="177" formatCode="#,##0.000000"/>
    <numFmt numFmtId="178" formatCode="#,##0_);\(#,##0\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b/>
      <sz val="10"/>
      <color rgb="FF000000"/>
      <name val="Aptos"/>
      <family val="2"/>
    </font>
    <font>
      <sz val="10"/>
      <color rgb="FF000000"/>
      <name val="Aptos"/>
      <family val="2"/>
    </font>
    <font>
      <b/>
      <sz val="10"/>
      <name val="Aptos"/>
      <family val="2"/>
    </font>
    <font>
      <sz val="10"/>
      <name val="Aptos"/>
      <family val="2"/>
    </font>
    <font>
      <sz val="10"/>
      <color rgb="FFFF0000"/>
      <name val="Aptos"/>
      <family val="2"/>
    </font>
    <font>
      <i/>
      <sz val="10"/>
      <name val="Aptos"/>
      <family val="2"/>
    </font>
    <font>
      <sz val="10"/>
      <color rgb="FF231F20"/>
      <name val="Aptos"/>
      <family val="2"/>
    </font>
    <font>
      <sz val="11"/>
      <color theme="1"/>
      <name val="Aptos"/>
      <family val="2"/>
    </font>
    <font>
      <b/>
      <vertAlign val="superscript"/>
      <sz val="10"/>
      <color theme="1"/>
      <name val="Aptos"/>
      <family val="2"/>
    </font>
    <font>
      <sz val="11"/>
      <name val="Aptos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7">
    <xf numFmtId="0" fontId="0" fillId="0" borderId="0" xfId="0"/>
    <xf numFmtId="0" fontId="3" fillId="0" borderId="0" xfId="0" applyFont="1"/>
    <xf numFmtId="0" fontId="4" fillId="0" borderId="0" xfId="0" applyFont="1"/>
    <xf numFmtId="0" fontId="3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justify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justify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justify" vertical="center" wrapText="1"/>
    </xf>
    <xf numFmtId="10" fontId="6" fillId="2" borderId="1" xfId="6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10" fontId="6" fillId="3" borderId="9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10" fontId="6" fillId="3" borderId="10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/>
    </xf>
    <xf numFmtId="0" fontId="8" fillId="3" borderId="0" xfId="0" applyFont="1" applyFill="1"/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justify" vertical="center"/>
    </xf>
    <xf numFmtId="0" fontId="8" fillId="3" borderId="5" xfId="0" applyFont="1" applyFill="1" applyBorder="1" applyAlignment="1">
      <alignment horizontal="left" vertical="center"/>
    </xf>
    <xf numFmtId="0" fontId="8" fillId="3" borderId="6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3" borderId="0" xfId="0" applyFont="1" applyFill="1"/>
    <xf numFmtId="0" fontId="8" fillId="3" borderId="2" xfId="0" applyFont="1" applyFill="1" applyBorder="1" applyAlignment="1">
      <alignment horizontal="left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3" fontId="7" fillId="3" borderId="9" xfId="0" applyNumberFormat="1" applyFont="1" applyFill="1" applyBorder="1" applyAlignment="1">
      <alignment horizontal="right" vertical="center"/>
    </xf>
    <xf numFmtId="177" fontId="8" fillId="3" borderId="0" xfId="0" applyNumberFormat="1" applyFont="1" applyFill="1"/>
    <xf numFmtId="0" fontId="8" fillId="3" borderId="9" xfId="0" applyFont="1" applyFill="1" applyBorder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7" fillId="3" borderId="14" xfId="0" applyFont="1" applyFill="1" applyBorder="1" applyAlignment="1">
      <alignment horizontal="left" vertical="center"/>
    </xf>
    <xf numFmtId="0" fontId="7" fillId="3" borderId="15" xfId="0" applyFont="1" applyFill="1" applyBorder="1" applyAlignment="1">
      <alignment horizontal="left" vertical="center"/>
    </xf>
    <xf numFmtId="3" fontId="7" fillId="3" borderId="8" xfId="0" applyNumberFormat="1" applyFont="1" applyFill="1" applyBorder="1" applyAlignment="1">
      <alignment horizontal="right" vertical="center"/>
    </xf>
    <xf numFmtId="3" fontId="7" fillId="3" borderId="15" xfId="0" applyNumberFormat="1" applyFont="1" applyFill="1" applyBorder="1" applyAlignment="1">
      <alignment horizontal="right" vertical="center"/>
    </xf>
    <xf numFmtId="3" fontId="7" fillId="3" borderId="0" xfId="0" applyNumberFormat="1" applyFont="1" applyFill="1" applyAlignment="1">
      <alignment horizontal="right" vertical="center"/>
    </xf>
    <xf numFmtId="3" fontId="8" fillId="3" borderId="9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0" fontId="10" fillId="3" borderId="0" xfId="0" applyFont="1" applyFill="1" applyAlignment="1">
      <alignment horizontal="left" vertical="center"/>
    </xf>
    <xf numFmtId="3" fontId="10" fillId="3" borderId="9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Alignment="1">
      <alignment horizontal="right" vertical="center"/>
    </xf>
    <xf numFmtId="0" fontId="10" fillId="3" borderId="9" xfId="0" applyFont="1" applyFill="1" applyBorder="1" applyAlignment="1">
      <alignment horizontal="right" vertical="center"/>
    </xf>
    <xf numFmtId="0" fontId="10" fillId="3" borderId="0" xfId="0" applyFont="1" applyFill="1" applyAlignment="1">
      <alignment horizontal="right" vertical="center"/>
    </xf>
    <xf numFmtId="0" fontId="8" fillId="3" borderId="3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3" fontId="8" fillId="3" borderId="10" xfId="0" applyNumberFormat="1" applyFont="1" applyFill="1" applyBorder="1" applyAlignment="1">
      <alignment horizontal="right" vertical="center"/>
    </xf>
    <xf numFmtId="3" fontId="8" fillId="3" borderId="4" xfId="0" applyNumberFormat="1" applyFont="1" applyFill="1" applyBorder="1" applyAlignment="1">
      <alignment horizontal="right" vertical="center"/>
    </xf>
    <xf numFmtId="3" fontId="8" fillId="3" borderId="0" xfId="0" applyNumberFormat="1" applyFont="1" applyFill="1"/>
    <xf numFmtId="41" fontId="7" fillId="3" borderId="9" xfId="3" applyFont="1" applyFill="1" applyBorder="1" applyAlignment="1">
      <alignment horizontal="right" vertical="center"/>
    </xf>
    <xf numFmtId="41" fontId="7" fillId="3" borderId="0" xfId="3" applyFont="1" applyFill="1" applyBorder="1" applyAlignment="1">
      <alignment horizontal="right"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1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41" fontId="8" fillId="3" borderId="0" xfId="0" applyNumberFormat="1" applyFont="1" applyFill="1"/>
    <xf numFmtId="41" fontId="8" fillId="3" borderId="0" xfId="3" applyFont="1" applyFill="1" applyBorder="1" applyAlignment="1">
      <alignment horizontal="right" vertical="center"/>
    </xf>
    <xf numFmtId="0" fontId="9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7" fillId="3" borderId="0" xfId="0" applyFont="1" applyFill="1" applyAlignment="1">
      <alignment horizontal="center" vertical="center"/>
    </xf>
    <xf numFmtId="3" fontId="7" fillId="3" borderId="8" xfId="0" applyNumberFormat="1" applyFont="1" applyFill="1" applyBorder="1" applyAlignment="1">
      <alignment horizontal="right" vertical="center" wrapText="1"/>
    </xf>
    <xf numFmtId="175" fontId="8" fillId="3" borderId="0" xfId="1" applyNumberFormat="1" applyFont="1" applyFill="1"/>
    <xf numFmtId="172" fontId="8" fillId="3" borderId="0" xfId="1" applyNumberFormat="1" applyFont="1" applyFill="1"/>
    <xf numFmtId="3" fontId="8" fillId="3" borderId="9" xfId="0" applyNumberFormat="1" applyFont="1" applyFill="1" applyBorder="1" applyAlignment="1">
      <alignment horizontal="right" vertical="center" wrapText="1"/>
    </xf>
    <xf numFmtId="174" fontId="8" fillId="3" borderId="0" xfId="1" applyNumberFormat="1" applyFont="1" applyFill="1"/>
    <xf numFmtId="0" fontId="10" fillId="3" borderId="2" xfId="0" applyFont="1" applyFill="1" applyBorder="1" applyAlignment="1">
      <alignment horizontal="left" vertical="center"/>
    </xf>
    <xf numFmtId="0" fontId="10" fillId="3" borderId="0" xfId="0" applyFont="1" applyFill="1"/>
    <xf numFmtId="3" fontId="10" fillId="3" borderId="9" xfId="0" applyNumberFormat="1" applyFont="1" applyFill="1" applyBorder="1" applyAlignment="1">
      <alignment horizontal="right" vertical="center" wrapText="1"/>
    </xf>
    <xf numFmtId="41" fontId="8" fillId="3" borderId="0" xfId="1" applyFont="1" applyFill="1"/>
    <xf numFmtId="3" fontId="7" fillId="3" borderId="9" xfId="0" applyNumberFormat="1" applyFont="1" applyFill="1" applyBorder="1" applyAlignment="1">
      <alignment horizontal="right" vertical="center" wrapText="1"/>
    </xf>
    <xf numFmtId="3" fontId="7" fillId="3" borderId="10" xfId="0" applyNumberFormat="1" applyFont="1" applyFill="1" applyBorder="1" applyAlignment="1">
      <alignment horizontal="right" vertical="center" wrapText="1"/>
    </xf>
    <xf numFmtId="41" fontId="9" fillId="3" borderId="0" xfId="1" applyFont="1" applyFill="1"/>
    <xf numFmtId="0" fontId="7" fillId="3" borderId="4" xfId="0" applyFont="1" applyFill="1" applyBorder="1" applyAlignment="1">
      <alignment horizontal="left" vertical="center"/>
    </xf>
    <xf numFmtId="176" fontId="8" fillId="3" borderId="0" xfId="0" applyNumberFormat="1" applyFont="1" applyFill="1"/>
    <xf numFmtId="0" fontId="8" fillId="3" borderId="2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3" borderId="9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3" fontId="7" fillId="3" borderId="1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8" fillId="3" borderId="5" xfId="0" applyFont="1" applyFill="1" applyBorder="1" applyAlignment="1">
      <alignment vertical="top"/>
    </xf>
    <xf numFmtId="3" fontId="7" fillId="3" borderId="0" xfId="0" applyNumberFormat="1" applyFont="1" applyFill="1"/>
    <xf numFmtId="0" fontId="8" fillId="3" borderId="9" xfId="0" applyFont="1" applyFill="1" applyBorder="1" applyAlignment="1">
      <alignment horizontal="left" vertical="center"/>
    </xf>
    <xf numFmtId="1" fontId="8" fillId="3" borderId="9" xfId="0" applyNumberFormat="1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right" vertical="center"/>
    </xf>
    <xf numFmtId="3" fontId="7" fillId="3" borderId="6" xfId="0" applyNumberFormat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vertical="center" wrapText="1"/>
    </xf>
    <xf numFmtId="3" fontId="4" fillId="2" borderId="11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right" vertical="center"/>
    </xf>
    <xf numFmtId="3" fontId="4" fillId="3" borderId="11" xfId="0" applyNumberFormat="1" applyFont="1" applyFill="1" applyBorder="1" applyAlignment="1">
      <alignment horizontal="right" vertical="center"/>
    </xf>
    <xf numFmtId="3" fontId="4" fillId="3" borderId="9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right" vertical="center"/>
    </xf>
    <xf numFmtId="0" fontId="8" fillId="3" borderId="2" xfId="0" applyFont="1" applyFill="1" applyBorder="1"/>
    <xf numFmtId="3" fontId="4" fillId="2" borderId="0" xfId="0" applyNumberFormat="1" applyFont="1" applyFill="1" applyAlignment="1">
      <alignment horizontal="right" vertical="center"/>
    </xf>
    <xf numFmtId="3" fontId="4" fillId="3" borderId="0" xfId="0" applyNumberFormat="1" applyFont="1" applyFill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2" borderId="10" xfId="0" applyNumberFormat="1" applyFont="1" applyFill="1" applyBorder="1" applyAlignment="1">
      <alignment horizontal="right" vertical="center" wrapText="1"/>
    </xf>
    <xf numFmtId="3" fontId="4" fillId="3" borderId="4" xfId="0" applyNumberFormat="1" applyFont="1" applyFill="1" applyBorder="1" applyAlignment="1">
      <alignment horizontal="center" vertical="center"/>
    </xf>
    <xf numFmtId="3" fontId="4" fillId="3" borderId="10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justify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justify" vertical="center" wrapText="1"/>
    </xf>
    <xf numFmtId="0" fontId="4" fillId="3" borderId="8" xfId="0" quotePrefix="1" applyFont="1" applyFill="1" applyBorder="1" applyAlignment="1">
      <alignment horizontal="left" vertical="center" wrapText="1"/>
    </xf>
    <xf numFmtId="0" fontId="4" fillId="3" borderId="9" xfId="0" quotePrefix="1" applyFont="1" applyFill="1" applyBorder="1" applyAlignment="1">
      <alignment horizontal="left" vertical="center" wrapText="1"/>
    </xf>
    <xf numFmtId="0" fontId="4" fillId="3" borderId="9" xfId="0" quotePrefix="1" applyFont="1" applyFill="1" applyBorder="1" applyAlignment="1">
      <alignment horizontal="justify" vertical="center" wrapText="1"/>
    </xf>
    <xf numFmtId="0" fontId="4" fillId="3" borderId="10" xfId="0" quotePrefix="1" applyFont="1" applyFill="1" applyBorder="1" applyAlignment="1">
      <alignment horizontal="justify" vertical="center" wrapText="1"/>
    </xf>
    <xf numFmtId="0" fontId="9" fillId="0" borderId="0" xfId="0" applyFont="1"/>
    <xf numFmtId="0" fontId="5" fillId="3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3" fontId="4" fillId="3" borderId="9" xfId="1" applyNumberFormat="1" applyFont="1" applyFill="1" applyBorder="1" applyAlignment="1">
      <alignment horizontal="right" vertical="center" wrapText="1"/>
    </xf>
    <xf numFmtId="169" fontId="4" fillId="3" borderId="11" xfId="1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right" vertical="center" wrapText="1"/>
    </xf>
    <xf numFmtId="169" fontId="3" fillId="3" borderId="7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171" fontId="4" fillId="0" borderId="0" xfId="0" applyNumberFormat="1" applyFont="1"/>
    <xf numFmtId="3" fontId="4" fillId="0" borderId="0" xfId="0" applyNumberFormat="1" applyFont="1"/>
    <xf numFmtId="167" fontId="4" fillId="0" borderId="0" xfId="0" applyNumberFormat="1" applyFont="1"/>
    <xf numFmtId="173" fontId="4" fillId="0" borderId="0" xfId="0" applyNumberFormat="1" applyFont="1"/>
    <xf numFmtId="0" fontId="3" fillId="3" borderId="0" xfId="0" applyFont="1" applyFill="1"/>
    <xf numFmtId="0" fontId="4" fillId="3" borderId="0" xfId="0" applyFont="1" applyFill="1"/>
    <xf numFmtId="168" fontId="4" fillId="3" borderId="1" xfId="1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horizontal="justify" vertical="center"/>
    </xf>
    <xf numFmtId="41" fontId="4" fillId="3" borderId="0" xfId="0" applyNumberFormat="1" applyFont="1" applyFill="1"/>
    <xf numFmtId="41" fontId="4" fillId="3" borderId="9" xfId="1" applyFont="1" applyFill="1" applyBorder="1" applyAlignment="1">
      <alignment horizontal="center" vertical="center" wrapText="1"/>
    </xf>
    <xf numFmtId="41" fontId="4" fillId="3" borderId="0" xfId="1" applyFont="1" applyFill="1" applyBorder="1" applyAlignment="1">
      <alignment horizontal="center" vertical="center" wrapText="1"/>
    </xf>
    <xf numFmtId="41" fontId="4" fillId="0" borderId="0" xfId="1" applyFont="1"/>
    <xf numFmtId="41" fontId="3" fillId="3" borderId="5" xfId="1" applyFont="1" applyFill="1" applyBorder="1" applyAlignment="1">
      <alignment horizontal="left" vertical="center" wrapText="1"/>
    </xf>
    <xf numFmtId="41" fontId="3" fillId="3" borderId="1" xfId="1" applyFont="1" applyFill="1" applyBorder="1" applyAlignment="1">
      <alignment horizontal="center" vertical="center" wrapText="1"/>
    </xf>
    <xf numFmtId="41" fontId="3" fillId="3" borderId="6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41" fontId="4" fillId="0" borderId="0" xfId="0" applyNumberFormat="1" applyFont="1"/>
    <xf numFmtId="0" fontId="4" fillId="3" borderId="2" xfId="0" applyFont="1" applyFill="1" applyBorder="1" applyAlignment="1">
      <alignment horizontal="left" vertical="center"/>
    </xf>
    <xf numFmtId="41" fontId="4" fillId="3" borderId="1" xfId="1" applyFont="1" applyFill="1" applyBorder="1" applyAlignment="1">
      <alignment horizontal="center" vertical="center" wrapText="1"/>
    </xf>
    <xf numFmtId="41" fontId="4" fillId="3" borderId="6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72" fontId="4" fillId="0" borderId="0" xfId="0" applyNumberFormat="1" applyFont="1"/>
    <xf numFmtId="0" fontId="5" fillId="3" borderId="6" xfId="0" applyFont="1" applyFill="1" applyBorder="1" applyAlignment="1">
      <alignment horizontal="center" vertical="center" wrapText="1"/>
    </xf>
    <xf numFmtId="168" fontId="4" fillId="3" borderId="9" xfId="1" applyNumberFormat="1" applyFont="1" applyFill="1" applyBorder="1" applyAlignment="1">
      <alignment horizontal="right" vertical="center" wrapText="1"/>
    </xf>
    <xf numFmtId="168" fontId="4" fillId="3" borderId="0" xfId="1" applyNumberFormat="1" applyFont="1" applyFill="1" applyBorder="1" applyAlignment="1">
      <alignment horizontal="right" vertical="center" wrapText="1"/>
    </xf>
    <xf numFmtId="168" fontId="3" fillId="3" borderId="1" xfId="1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horizontal="left" vertical="center"/>
    </xf>
    <xf numFmtId="168" fontId="3" fillId="3" borderId="6" xfId="1" applyNumberFormat="1" applyFont="1" applyFill="1" applyBorder="1" applyAlignment="1">
      <alignment horizontal="right" vertical="center" wrapText="1"/>
    </xf>
    <xf numFmtId="168" fontId="4" fillId="0" borderId="0" xfId="0" applyNumberFormat="1" applyFont="1"/>
    <xf numFmtId="37" fontId="4" fillId="0" borderId="0" xfId="0" applyNumberFormat="1" applyFont="1"/>
    <xf numFmtId="178" fontId="12" fillId="0" borderId="0" xfId="0" applyNumberFormat="1" applyFont="1"/>
    <xf numFmtId="178" fontId="8" fillId="0" borderId="0" xfId="0" applyNumberFormat="1" applyFont="1"/>
    <xf numFmtId="0" fontId="11" fillId="0" borderId="0" xfId="0" applyFont="1" applyAlignment="1">
      <alignment horizontal="justify" vertical="center"/>
    </xf>
    <xf numFmtId="0" fontId="3" fillId="3" borderId="0" xfId="0" applyFont="1" applyFill="1" applyAlignment="1">
      <alignment horizontal="center"/>
    </xf>
    <xf numFmtId="0" fontId="4" fillId="3" borderId="5" xfId="0" applyFont="1" applyFill="1" applyBorder="1" applyAlignment="1">
      <alignment horizontal="justify" vertical="center" wrapText="1"/>
    </xf>
    <xf numFmtId="3" fontId="4" fillId="3" borderId="1" xfId="0" applyNumberFormat="1" applyFont="1" applyFill="1" applyBorder="1" applyAlignment="1">
      <alignment horizontal="left" vertical="center"/>
    </xf>
    <xf numFmtId="3" fontId="4" fillId="3" borderId="1" xfId="0" applyNumberFormat="1" applyFont="1" applyFill="1" applyBorder="1" applyAlignment="1">
      <alignment horizontal="right" vertical="center" wrapText="1"/>
    </xf>
    <xf numFmtId="41" fontId="4" fillId="3" borderId="0" xfId="1" applyFont="1" applyFill="1"/>
    <xf numFmtId="167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justify"/>
    </xf>
    <xf numFmtId="0" fontId="4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168" fontId="4" fillId="3" borderId="11" xfId="1" applyNumberFormat="1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68" fontId="3" fillId="3" borderId="7" xfId="1" applyNumberFormat="1" applyFont="1" applyFill="1" applyBorder="1" applyAlignment="1">
      <alignment horizontal="right" vertical="center" wrapText="1"/>
    </xf>
    <xf numFmtId="170" fontId="4" fillId="0" borderId="0" xfId="0" applyNumberFormat="1" applyFont="1"/>
    <xf numFmtId="10" fontId="4" fillId="3" borderId="1" xfId="6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wrapText="1"/>
    </xf>
    <xf numFmtId="10" fontId="4" fillId="3" borderId="10" xfId="6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vertical="center" wrapText="1"/>
    </xf>
    <xf numFmtId="165" fontId="4" fillId="3" borderId="8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167" fontId="4" fillId="0" borderId="13" xfId="1" applyNumberFormat="1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left" vertical="center" wrapText="1"/>
    </xf>
    <xf numFmtId="167" fontId="4" fillId="0" borderId="11" xfId="1" applyNumberFormat="1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center" wrapText="1"/>
    </xf>
    <xf numFmtId="167" fontId="4" fillId="0" borderId="12" xfId="1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167" fontId="4" fillId="3" borderId="12" xfId="1" applyNumberFormat="1" applyFont="1" applyFill="1" applyBorder="1" applyAlignment="1">
      <alignment horizontal="center" vertical="center" wrapText="1"/>
    </xf>
    <xf numFmtId="2" fontId="4" fillId="0" borderId="11" xfId="1" applyNumberFormat="1" applyFont="1" applyBorder="1" applyAlignment="1">
      <alignment horizontal="center" vertical="center" wrapText="1"/>
    </xf>
    <xf numFmtId="164" fontId="4" fillId="0" borderId="0" xfId="0" applyNumberFormat="1" applyFont="1"/>
    <xf numFmtId="2" fontId="4" fillId="3" borderId="13" xfId="1" applyNumberFormat="1" applyFont="1" applyFill="1" applyBorder="1" applyAlignment="1">
      <alignment horizontal="center" vertical="center" wrapText="1"/>
    </xf>
    <xf numFmtId="2" fontId="4" fillId="3" borderId="11" xfId="1" applyNumberFormat="1" applyFont="1" applyFill="1" applyBorder="1" applyAlignment="1">
      <alignment horizontal="center" vertical="center" wrapText="1"/>
    </xf>
    <xf numFmtId="2" fontId="4" fillId="0" borderId="13" xfId="1" applyNumberFormat="1" applyFont="1" applyBorder="1" applyAlignment="1">
      <alignment horizontal="center" vertical="center" wrapText="1"/>
    </xf>
    <xf numFmtId="2" fontId="4" fillId="0" borderId="12" xfId="1" applyNumberFormat="1" applyFont="1" applyBorder="1" applyAlignment="1">
      <alignment horizontal="center" vertical="center" wrapText="1"/>
    </xf>
    <xf numFmtId="164" fontId="4" fillId="0" borderId="0" xfId="1" applyNumberFormat="1" applyFont="1"/>
    <xf numFmtId="169" fontId="4" fillId="0" borderId="11" xfId="1" applyNumberFormat="1" applyFont="1" applyBorder="1" applyAlignment="1">
      <alignment horizontal="center" vertical="center" wrapText="1"/>
    </xf>
    <xf numFmtId="3" fontId="14" fillId="3" borderId="0" xfId="0" applyNumberFormat="1" applyFont="1" applyFill="1"/>
    <xf numFmtId="165" fontId="4" fillId="0" borderId="13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horizontal="center" vertical="center" wrapText="1"/>
    </xf>
    <xf numFmtId="169" fontId="4" fillId="0" borderId="0" xfId="0" applyNumberFormat="1" applyFont="1"/>
    <xf numFmtId="0" fontId="4" fillId="3" borderId="10" xfId="0" quotePrefix="1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horizontal="justify" vertical="center" wrapText="1"/>
    </xf>
    <xf numFmtId="0" fontId="17" fillId="3" borderId="4" xfId="0" applyFont="1" applyFill="1" applyBorder="1" applyAlignment="1">
      <alignment horizontal="justify" vertical="center" wrapText="1"/>
    </xf>
    <xf numFmtId="0" fontId="18" fillId="2" borderId="3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top" wrapText="1"/>
    </xf>
    <xf numFmtId="0" fontId="6" fillId="2" borderId="10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justify" vertical="center" wrapText="1"/>
    </xf>
    <xf numFmtId="0" fontId="4" fillId="3" borderId="0" xfId="0" applyFont="1" applyFill="1" applyAlignment="1">
      <alignment horizontal="justify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8" fillId="3" borderId="13" xfId="0" applyFont="1" applyFill="1" applyBorder="1" applyAlignment="1">
      <alignment horizontal="justify" vertical="center" wrapText="1"/>
    </xf>
    <xf numFmtId="0" fontId="8" fillId="3" borderId="11" xfId="0" applyFont="1" applyFill="1" applyBorder="1" applyAlignment="1">
      <alignment horizontal="justify" vertical="center" wrapText="1"/>
    </xf>
    <xf numFmtId="0" fontId="8" fillId="3" borderId="12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justify" vertical="center"/>
    </xf>
    <xf numFmtId="0" fontId="8" fillId="3" borderId="0" xfId="0" applyFont="1" applyFill="1" applyAlignment="1">
      <alignment horizontal="justify" vertical="center"/>
    </xf>
    <xf numFmtId="0" fontId="7" fillId="3" borderId="2" xfId="0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0" fontId="15" fillId="3" borderId="0" xfId="0" applyFont="1" applyFill="1" applyAlignment="1">
      <alignment horizontal="left" vertical="center"/>
    </xf>
  </cellXfs>
  <cellStyles count="7">
    <cellStyle name="Comma" xfId="5" xr:uid="{A253768F-7D99-431A-B9D4-3E3E580118BD}"/>
    <cellStyle name="Millares [0]" xfId="1" builtinId="6"/>
    <cellStyle name="Millares [0] 2" xfId="3" xr:uid="{BD1B0621-2586-4977-9C17-0EB2CD60E735}"/>
    <cellStyle name="Normal" xfId="0" builtinId="0"/>
    <cellStyle name="Normal 2 2" xfId="2" xr:uid="{6E47D6D4-9FFB-4D1E-A22C-FBECD8158E95}"/>
    <cellStyle name="Percent" xfId="4" xr:uid="{0229079D-A8DC-4E83-855E-4AFB8BC4CF87}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9781-B45F-4B59-99E7-DAFA262B42CA}">
  <sheetPr>
    <tabColor rgb="FF92D050"/>
  </sheetPr>
  <dimension ref="A1:C10"/>
  <sheetViews>
    <sheetView showGridLines="0" zoomScaleNormal="100" workbookViewId="0">
      <selection activeCell="B17" sqref="B17"/>
    </sheetView>
  </sheetViews>
  <sheetFormatPr baseColWidth="10" defaultColWidth="10.85546875" defaultRowHeight="13.5" x14ac:dyDescent="0.25"/>
  <cols>
    <col min="1" max="1" width="46" style="2" customWidth="1"/>
    <col min="2" max="2" width="13.140625" style="2" customWidth="1"/>
    <col min="3" max="3" width="90" style="2" customWidth="1"/>
    <col min="4" max="16384" width="10.85546875" style="2"/>
  </cols>
  <sheetData>
    <row r="1" spans="1:3" x14ac:dyDescent="0.25">
      <c r="A1" s="1" t="s">
        <v>61</v>
      </c>
    </row>
    <row r="2" spans="1:3" x14ac:dyDescent="0.25">
      <c r="A2" s="1" t="s">
        <v>205</v>
      </c>
    </row>
    <row r="4" spans="1:3" x14ac:dyDescent="0.25">
      <c r="A4" s="3" t="s">
        <v>46</v>
      </c>
      <c r="B4" s="4" t="s">
        <v>48</v>
      </c>
      <c r="C4" s="5" t="s">
        <v>62</v>
      </c>
    </row>
    <row r="5" spans="1:3" x14ac:dyDescent="0.25">
      <c r="A5" s="6" t="s">
        <v>206</v>
      </c>
      <c r="B5" s="7">
        <v>-6.2999999999999697E-3</v>
      </c>
      <c r="C5" s="8" t="s">
        <v>208</v>
      </c>
    </row>
    <row r="6" spans="1:3" x14ac:dyDescent="0.25">
      <c r="A6" s="9" t="s">
        <v>183</v>
      </c>
      <c r="B6" s="10">
        <v>9.9999999999989008E-4</v>
      </c>
      <c r="C6" s="11" t="s">
        <v>241</v>
      </c>
    </row>
    <row r="7" spans="1:3" x14ac:dyDescent="0.25">
      <c r="A7" s="6" t="s">
        <v>207</v>
      </c>
      <c r="B7" s="12">
        <v>4.09</v>
      </c>
      <c r="C7" s="8" t="s">
        <v>209</v>
      </c>
    </row>
    <row r="8" spans="1:3" x14ac:dyDescent="0.25">
      <c r="A8" s="9" t="s">
        <v>184</v>
      </c>
      <c r="B8" s="13">
        <v>3.86</v>
      </c>
      <c r="C8" s="14" t="s">
        <v>189</v>
      </c>
    </row>
    <row r="9" spans="1:3" ht="27" x14ac:dyDescent="0.25">
      <c r="A9" s="15" t="s">
        <v>181</v>
      </c>
      <c r="B9" s="16">
        <v>4.5698669298801196E-3</v>
      </c>
      <c r="C9" s="17" t="s">
        <v>210</v>
      </c>
    </row>
    <row r="10" spans="1:3" x14ac:dyDescent="0.25">
      <c r="A10" s="2" t="s">
        <v>22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797ED-12A8-483A-BBC1-7316B66215C9}">
  <sheetPr>
    <tabColor rgb="FF92D050"/>
  </sheetPr>
  <dimension ref="A1:H29"/>
  <sheetViews>
    <sheetView showGridLines="0" workbookViewId="0">
      <selection activeCell="A27" sqref="A26:A27"/>
    </sheetView>
  </sheetViews>
  <sheetFormatPr baseColWidth="10" defaultColWidth="10.85546875" defaultRowHeight="13.5" x14ac:dyDescent="0.25"/>
  <cols>
    <col min="1" max="1" width="43.140625" style="2" customWidth="1"/>
    <col min="2" max="2" width="14.85546875" style="2" customWidth="1"/>
    <col min="3" max="4" width="14.140625" style="2" customWidth="1"/>
    <col min="5" max="16384" width="10.85546875" style="2"/>
  </cols>
  <sheetData>
    <row r="1" spans="1:8" x14ac:dyDescent="0.25">
      <c r="A1" s="1" t="s">
        <v>33</v>
      </c>
    </row>
    <row r="2" spans="1:8" x14ac:dyDescent="0.25">
      <c r="A2" s="1" t="s">
        <v>233</v>
      </c>
    </row>
    <row r="3" spans="1:8" x14ac:dyDescent="0.25">
      <c r="A3" s="2" t="s">
        <v>225</v>
      </c>
    </row>
    <row r="5" spans="1:8" x14ac:dyDescent="0.25">
      <c r="A5" s="231" t="s">
        <v>1</v>
      </c>
      <c r="B5" s="233" t="s">
        <v>24</v>
      </c>
      <c r="C5" s="235" t="s">
        <v>25</v>
      </c>
      <c r="D5" s="233" t="s">
        <v>16</v>
      </c>
    </row>
    <row r="6" spans="1:8" ht="24.95" customHeight="1" x14ac:dyDescent="0.25">
      <c r="A6" s="232"/>
      <c r="B6" s="234"/>
      <c r="C6" s="236"/>
      <c r="D6" s="234"/>
    </row>
    <row r="7" spans="1:8" x14ac:dyDescent="0.25">
      <c r="A7" s="162" t="s">
        <v>27</v>
      </c>
      <c r="B7" s="154">
        <v>632470.17570967902</v>
      </c>
      <c r="C7" s="155">
        <v>21903.76874808934</v>
      </c>
      <c r="D7" s="154">
        <f>B7-C7</f>
        <v>610566.4069615897</v>
      </c>
      <c r="E7" s="161"/>
    </row>
    <row r="8" spans="1:8" x14ac:dyDescent="0.25">
      <c r="A8" s="162" t="s">
        <v>28</v>
      </c>
      <c r="B8" s="154">
        <v>582946.05671081098</v>
      </c>
      <c r="C8" s="155">
        <v>31021.766191042418</v>
      </c>
      <c r="D8" s="154">
        <f t="shared" ref="D8:D10" si="0">B8-C8</f>
        <v>551924.29051976861</v>
      </c>
      <c r="E8" s="161"/>
    </row>
    <row r="9" spans="1:8" x14ac:dyDescent="0.25">
      <c r="A9" s="162" t="s">
        <v>29</v>
      </c>
      <c r="B9" s="154">
        <v>502874.53540215374</v>
      </c>
      <c r="C9" s="155">
        <v>40020.816843057291</v>
      </c>
      <c r="D9" s="154">
        <f t="shared" si="0"/>
        <v>462853.71855909645</v>
      </c>
      <c r="E9" s="161"/>
    </row>
    <row r="10" spans="1:8" x14ac:dyDescent="0.25">
      <c r="A10" s="162" t="s">
        <v>30</v>
      </c>
      <c r="B10" s="154">
        <v>618986.85759239481</v>
      </c>
      <c r="C10" s="155">
        <v>115811.30552334378</v>
      </c>
      <c r="D10" s="154">
        <f t="shared" si="0"/>
        <v>503175.55206905102</v>
      </c>
      <c r="E10" s="161"/>
    </row>
    <row r="11" spans="1:8" x14ac:dyDescent="0.25">
      <c r="A11" s="129" t="s">
        <v>234</v>
      </c>
      <c r="B11" s="163">
        <v>2687602.8301675739</v>
      </c>
      <c r="C11" s="164">
        <v>487060.47028422786</v>
      </c>
      <c r="D11" s="163">
        <v>2200542.3598833461</v>
      </c>
      <c r="E11" s="161"/>
    </row>
    <row r="12" spans="1:8" ht="27" x14ac:dyDescent="0.25">
      <c r="A12" s="165" t="s">
        <v>228</v>
      </c>
      <c r="B12" s="154">
        <v>-3478511.7322803237</v>
      </c>
      <c r="C12" s="155">
        <v>-242229.94348364233</v>
      </c>
      <c r="D12" s="154">
        <v>-3236281.7887966814</v>
      </c>
      <c r="E12" s="161"/>
    </row>
    <row r="13" spans="1:8" x14ac:dyDescent="0.25">
      <c r="A13" s="141" t="s">
        <v>9</v>
      </c>
      <c r="B13" s="158">
        <f>SUM(B7:B12)</f>
        <v>1546368.7233022884</v>
      </c>
      <c r="C13" s="158">
        <f t="shared" ref="C13:D13" si="1">SUM(C7:C12)</f>
        <v>453588.18410611839</v>
      </c>
      <c r="D13" s="158">
        <f t="shared" si="1"/>
        <v>1092780.5391961713</v>
      </c>
      <c r="E13" s="161"/>
      <c r="F13" s="161"/>
    </row>
    <row r="14" spans="1:8" x14ac:dyDescent="0.25">
      <c r="A14" s="166" t="s">
        <v>31</v>
      </c>
    </row>
    <row r="15" spans="1:8" x14ac:dyDescent="0.25">
      <c r="A15" s="167" t="s">
        <v>22</v>
      </c>
    </row>
    <row r="16" spans="1:8" x14ac:dyDescent="0.25">
      <c r="D16" s="161"/>
      <c r="G16" s="156"/>
      <c r="H16" s="156"/>
    </row>
    <row r="17" spans="3:8" x14ac:dyDescent="0.25">
      <c r="G17" s="156"/>
      <c r="H17" s="156"/>
    </row>
    <row r="18" spans="3:8" x14ac:dyDescent="0.25">
      <c r="D18" s="145"/>
      <c r="G18" s="156"/>
      <c r="H18" s="156"/>
    </row>
    <row r="19" spans="3:8" x14ac:dyDescent="0.25">
      <c r="G19" s="156"/>
      <c r="H19" s="156"/>
    </row>
    <row r="23" spans="3:8" x14ac:dyDescent="0.25">
      <c r="D23" s="168"/>
    </row>
    <row r="29" spans="3:8" x14ac:dyDescent="0.25">
      <c r="C29" s="168"/>
    </row>
  </sheetData>
  <mergeCells count="4">
    <mergeCell ref="A5:A6"/>
    <mergeCell ref="D5:D6"/>
    <mergeCell ref="B5:B6"/>
    <mergeCell ref="C5:C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2C4E4-4AA3-45A7-8AC6-F5DDF090E542}">
  <sheetPr>
    <tabColor rgb="FF92D050"/>
  </sheetPr>
  <dimension ref="A1:H15"/>
  <sheetViews>
    <sheetView showGridLines="0" zoomScaleNormal="100" workbookViewId="0">
      <selection activeCell="D18" sqref="D18"/>
    </sheetView>
  </sheetViews>
  <sheetFormatPr baseColWidth="10" defaultColWidth="10.85546875" defaultRowHeight="13.5" x14ac:dyDescent="0.25"/>
  <cols>
    <col min="1" max="1" width="23.42578125" style="2" customWidth="1"/>
    <col min="2" max="4" width="19.85546875" style="2" customWidth="1"/>
    <col min="5" max="16384" width="10.85546875" style="2"/>
  </cols>
  <sheetData>
    <row r="1" spans="1:8" x14ac:dyDescent="0.25">
      <c r="A1" s="1" t="s">
        <v>40</v>
      </c>
    </row>
    <row r="2" spans="1:8" x14ac:dyDescent="0.25">
      <c r="A2" s="1" t="s">
        <v>235</v>
      </c>
    </row>
    <row r="3" spans="1:8" x14ac:dyDescent="0.25">
      <c r="A3" s="2" t="s">
        <v>225</v>
      </c>
    </row>
    <row r="5" spans="1:8" x14ac:dyDescent="0.25">
      <c r="A5" s="231" t="s">
        <v>1</v>
      </c>
      <c r="B5" s="233" t="s">
        <v>24</v>
      </c>
      <c r="C5" s="235" t="s">
        <v>25</v>
      </c>
      <c r="D5" s="233" t="s">
        <v>16</v>
      </c>
    </row>
    <row r="6" spans="1:8" x14ac:dyDescent="0.25">
      <c r="A6" s="232"/>
      <c r="B6" s="234"/>
      <c r="C6" s="236"/>
      <c r="D6" s="234"/>
    </row>
    <row r="7" spans="1:8" x14ac:dyDescent="0.25">
      <c r="A7" s="126" t="s">
        <v>17</v>
      </c>
      <c r="B7" s="154">
        <v>83682.839000000007</v>
      </c>
      <c r="C7" s="155">
        <v>-13970.720120063224</v>
      </c>
      <c r="D7" s="154">
        <f>B7-C7</f>
        <v>97653.559120063233</v>
      </c>
      <c r="G7" s="156"/>
      <c r="H7" s="156"/>
    </row>
    <row r="8" spans="1:8" x14ac:dyDescent="0.25">
      <c r="A8" s="126" t="s">
        <v>18</v>
      </c>
      <c r="B8" s="154">
        <v>77931.680000000008</v>
      </c>
      <c r="C8" s="155">
        <v>-11412.163435461403</v>
      </c>
      <c r="D8" s="154">
        <f t="shared" ref="D8:D10" si="0">B8-C8</f>
        <v>89343.843435461415</v>
      </c>
      <c r="G8" s="156"/>
      <c r="H8" s="156"/>
    </row>
    <row r="9" spans="1:8" x14ac:dyDescent="0.25">
      <c r="A9" s="126" t="s">
        <v>19</v>
      </c>
      <c r="B9" s="154">
        <v>96167.785999999993</v>
      </c>
      <c r="C9" s="155">
        <v>-4609.7170727989469</v>
      </c>
      <c r="D9" s="154">
        <f t="shared" si="0"/>
        <v>100777.50307279894</v>
      </c>
      <c r="G9" s="156"/>
      <c r="H9" s="156"/>
    </row>
    <row r="10" spans="1:8" x14ac:dyDescent="0.25">
      <c r="A10" s="126" t="s">
        <v>20</v>
      </c>
      <c r="B10" s="154">
        <v>139378.58499999999</v>
      </c>
      <c r="C10" s="155">
        <v>24887.425849574149</v>
      </c>
      <c r="D10" s="154">
        <f t="shared" si="0"/>
        <v>114491.15915042584</v>
      </c>
      <c r="G10" s="156"/>
      <c r="H10" s="156"/>
    </row>
    <row r="11" spans="1:8" x14ac:dyDescent="0.25">
      <c r="A11" s="157" t="s">
        <v>9</v>
      </c>
      <c r="B11" s="158">
        <f>SUM(B7:B10)</f>
        <v>397160.89</v>
      </c>
      <c r="C11" s="159">
        <f>SUM(C7:C10)</f>
        <v>-5105.1747787494241</v>
      </c>
      <c r="D11" s="158">
        <f>SUM(D7:D10)</f>
        <v>402266.06477874948</v>
      </c>
    </row>
    <row r="12" spans="1:8" x14ac:dyDescent="0.25">
      <c r="A12" s="160" t="s">
        <v>13</v>
      </c>
    </row>
    <row r="14" spans="1:8" x14ac:dyDescent="0.25">
      <c r="D14" s="161"/>
    </row>
    <row r="15" spans="1:8" x14ac:dyDescent="0.25">
      <c r="B15" s="161"/>
    </row>
  </sheetData>
  <mergeCells count="4">
    <mergeCell ref="A5:A6"/>
    <mergeCell ref="D5:D6"/>
    <mergeCell ref="B5:B6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194F5-78A6-43D9-9A1E-C5D3705EC64D}">
  <sheetPr>
    <tabColor rgb="FF92D050"/>
  </sheetPr>
  <dimension ref="A1:C10"/>
  <sheetViews>
    <sheetView workbookViewId="0">
      <selection activeCell="A27" sqref="A26:A27"/>
    </sheetView>
  </sheetViews>
  <sheetFormatPr baseColWidth="10" defaultColWidth="10.85546875" defaultRowHeight="13.5" x14ac:dyDescent="0.25"/>
  <cols>
    <col min="1" max="3" width="18.42578125" style="150" customWidth="1"/>
    <col min="4" max="16384" width="10.85546875" style="150"/>
  </cols>
  <sheetData>
    <row r="1" spans="1:3" x14ac:dyDescent="0.25">
      <c r="A1" s="149" t="s">
        <v>152</v>
      </c>
    </row>
    <row r="2" spans="1:3" x14ac:dyDescent="0.25">
      <c r="A2" s="149" t="s">
        <v>236</v>
      </c>
    </row>
    <row r="3" spans="1:3" x14ac:dyDescent="0.25">
      <c r="A3" s="150" t="s">
        <v>225</v>
      </c>
    </row>
    <row r="5" spans="1:3" ht="40.5" x14ac:dyDescent="0.25">
      <c r="A5" s="4" t="s">
        <v>11</v>
      </c>
      <c r="B5" s="4" t="s">
        <v>192</v>
      </c>
      <c r="C5" s="4" t="s">
        <v>12</v>
      </c>
    </row>
    <row r="6" spans="1:3" x14ac:dyDescent="0.25">
      <c r="A6" s="151">
        <v>320193.86099999998</v>
      </c>
      <c r="B6" s="151">
        <v>0</v>
      </c>
      <c r="C6" s="151">
        <f>A6</f>
        <v>320193.86099999998</v>
      </c>
    </row>
    <row r="7" spans="1:3" x14ac:dyDescent="0.25">
      <c r="A7" s="152" t="s">
        <v>13</v>
      </c>
    </row>
    <row r="10" spans="1:3" x14ac:dyDescent="0.25">
      <c r="B10" s="153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A097-2D53-4142-813F-F44783090EF5}">
  <sheetPr>
    <tabColor rgb="FF92D050"/>
  </sheetPr>
  <dimension ref="A1:C18"/>
  <sheetViews>
    <sheetView showGridLines="0" workbookViewId="0">
      <selection activeCell="A27" sqref="A26:A27"/>
    </sheetView>
  </sheetViews>
  <sheetFormatPr baseColWidth="10" defaultColWidth="10.85546875" defaultRowHeight="13.5" x14ac:dyDescent="0.25"/>
  <cols>
    <col min="1" max="1" width="37.42578125" style="2" customWidth="1"/>
    <col min="2" max="3" width="22" style="2" customWidth="1"/>
    <col min="4" max="16384" width="10.85546875" style="2"/>
  </cols>
  <sheetData>
    <row r="1" spans="1:3" x14ac:dyDescent="0.25">
      <c r="A1" s="1" t="s">
        <v>177</v>
      </c>
    </row>
    <row r="2" spans="1:3" x14ac:dyDescent="0.25">
      <c r="A2" s="1" t="s">
        <v>237</v>
      </c>
    </row>
    <row r="3" spans="1:3" x14ac:dyDescent="0.25">
      <c r="A3" s="2" t="s">
        <v>238</v>
      </c>
      <c r="C3" s="136"/>
    </row>
    <row r="5" spans="1:3" x14ac:dyDescent="0.25">
      <c r="A5" s="137" t="s">
        <v>34</v>
      </c>
      <c r="B5" s="4" t="s">
        <v>167</v>
      </c>
      <c r="C5" s="5" t="s">
        <v>166</v>
      </c>
    </row>
    <row r="6" spans="1:3" x14ac:dyDescent="0.25">
      <c r="A6" s="126" t="s">
        <v>35</v>
      </c>
      <c r="B6" s="139">
        <f>'C II.5'!C13</f>
        <v>535485.96509992331</v>
      </c>
      <c r="C6" s="140">
        <f>B6/$B$15/10</f>
        <v>0.15750619795658255</v>
      </c>
    </row>
    <row r="7" spans="1:3" x14ac:dyDescent="0.25">
      <c r="A7" s="126" t="s">
        <v>36</v>
      </c>
      <c r="B7" s="139">
        <f>'C II.7'!B6</f>
        <v>27204.529270492494</v>
      </c>
      <c r="C7" s="140">
        <f t="shared" ref="C7:C11" si="0">B7/$B$15/10</f>
        <v>8.0018567280176287E-3</v>
      </c>
    </row>
    <row r="8" spans="1:3" x14ac:dyDescent="0.25">
      <c r="A8" s="126" t="s">
        <v>37</v>
      </c>
      <c r="B8" s="139">
        <f>'C II.8'!C10</f>
        <v>1680447.6102143109</v>
      </c>
      <c r="C8" s="140">
        <f t="shared" si="0"/>
        <v>0.49428170148341988</v>
      </c>
    </row>
    <row r="9" spans="1:3" x14ac:dyDescent="0.25">
      <c r="A9" s="126" t="s">
        <v>38</v>
      </c>
      <c r="B9" s="139">
        <f>'C II.9'!C9+'C II.10'!C13+'C II.11'!C11</f>
        <v>725383.68353412696</v>
      </c>
      <c r="C9" s="140">
        <f t="shared" si="0"/>
        <v>0.21336212991479875</v>
      </c>
    </row>
    <row r="10" spans="1:3" x14ac:dyDescent="0.25">
      <c r="A10" s="126" t="s">
        <v>187</v>
      </c>
      <c r="B10" s="139">
        <f>'C II.12'!B6</f>
        <v>0</v>
      </c>
      <c r="C10" s="140">
        <f t="shared" si="0"/>
        <v>0</v>
      </c>
    </row>
    <row r="11" spans="1:3" x14ac:dyDescent="0.25">
      <c r="A11" s="141" t="s">
        <v>39</v>
      </c>
      <c r="B11" s="142">
        <f>SUM(B6:B10)</f>
        <v>2968521.7881188532</v>
      </c>
      <c r="C11" s="143">
        <f t="shared" si="0"/>
        <v>0.87315188608281868</v>
      </c>
    </row>
    <row r="12" spans="1:3" x14ac:dyDescent="0.25">
      <c r="A12" s="2" t="s">
        <v>22</v>
      </c>
    </row>
    <row r="15" spans="1:3" x14ac:dyDescent="0.25">
      <c r="B15" s="146">
        <v>339977.71011368901</v>
      </c>
    </row>
    <row r="16" spans="1:3" x14ac:dyDescent="0.25">
      <c r="C16" s="147"/>
    </row>
    <row r="18" spans="3:3" x14ac:dyDescent="0.25">
      <c r="C18" s="148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E83F5-887B-4B89-80E1-36088DF0EA29}">
  <sheetPr>
    <tabColor rgb="FF92D050"/>
  </sheetPr>
  <dimension ref="A1:C10"/>
  <sheetViews>
    <sheetView showGridLines="0" workbookViewId="0">
      <selection activeCell="A27" sqref="A26:A27"/>
    </sheetView>
  </sheetViews>
  <sheetFormatPr baseColWidth="10" defaultColWidth="10.85546875" defaultRowHeight="13.5" x14ac:dyDescent="0.25"/>
  <cols>
    <col min="1" max="1" width="34.85546875" style="2" customWidth="1"/>
    <col min="2" max="2" width="16.5703125" style="2" customWidth="1"/>
    <col min="3" max="3" width="16.85546875" style="2" customWidth="1"/>
    <col min="4" max="16384" width="10.85546875" style="2"/>
  </cols>
  <sheetData>
    <row r="1" spans="1:3" x14ac:dyDescent="0.25">
      <c r="A1" s="1" t="s">
        <v>188</v>
      </c>
    </row>
    <row r="2" spans="1:3" x14ac:dyDescent="0.25">
      <c r="A2" s="1" t="s">
        <v>239</v>
      </c>
      <c r="C2" s="136"/>
    </row>
    <row r="3" spans="1:3" x14ac:dyDescent="0.25">
      <c r="A3" s="2" t="s">
        <v>238</v>
      </c>
    </row>
    <row r="5" spans="1:3" x14ac:dyDescent="0.25">
      <c r="A5" s="137" t="s">
        <v>41</v>
      </c>
      <c r="B5" s="4" t="s">
        <v>167</v>
      </c>
      <c r="C5" s="5" t="s">
        <v>166</v>
      </c>
    </row>
    <row r="6" spans="1:3" x14ac:dyDescent="0.25">
      <c r="A6" s="138" t="s">
        <v>42</v>
      </c>
      <c r="B6" s="139">
        <v>-9525509.6603560001</v>
      </c>
      <c r="C6" s="140">
        <f>B6/$B$10/10</f>
        <v>-2.8018041703883045</v>
      </c>
    </row>
    <row r="7" spans="1:3" x14ac:dyDescent="0.25">
      <c r="A7" s="138" t="s">
        <v>43</v>
      </c>
      <c r="B7" s="139">
        <f>'C II.13'!B11</f>
        <v>2968521.7881188532</v>
      </c>
      <c r="C7" s="140">
        <f t="shared" ref="C7:C8" si="0">B7/$B$10/10</f>
        <v>0.87315188608281868</v>
      </c>
    </row>
    <row r="8" spans="1:3" x14ac:dyDescent="0.25">
      <c r="A8" s="141" t="s">
        <v>44</v>
      </c>
      <c r="B8" s="142">
        <f>B6-B7</f>
        <v>-12494031.448474854</v>
      </c>
      <c r="C8" s="143">
        <f t="shared" si="0"/>
        <v>-3.6749560564711237</v>
      </c>
    </row>
    <row r="9" spans="1:3" x14ac:dyDescent="0.25">
      <c r="A9" s="144" t="s">
        <v>22</v>
      </c>
    </row>
    <row r="10" spans="1:3" x14ac:dyDescent="0.25">
      <c r="B10" s="145">
        <f>'C II.13'!B15</f>
        <v>339977.71011368901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C199B-8E8A-4D62-95EC-9428950DBE89}">
  <sheetPr>
    <tabColor rgb="FF92D050"/>
  </sheetPr>
  <dimension ref="A1:E19"/>
  <sheetViews>
    <sheetView workbookViewId="0">
      <selection activeCell="C25" sqref="C25"/>
    </sheetView>
  </sheetViews>
  <sheetFormatPr baseColWidth="10" defaultColWidth="11.42578125" defaultRowHeight="13.5" x14ac:dyDescent="0.25"/>
  <cols>
    <col min="1" max="1" width="27" style="23" customWidth="1"/>
    <col min="2" max="2" width="68.28515625" style="23" customWidth="1"/>
    <col min="3" max="3" width="34.42578125" style="23" customWidth="1"/>
    <col min="4" max="16384" width="11.42578125" style="23"/>
  </cols>
  <sheetData>
    <row r="1" spans="1:5" x14ac:dyDescent="0.25">
      <c r="A1" s="22" t="s">
        <v>64</v>
      </c>
    </row>
    <row r="2" spans="1:5" x14ac:dyDescent="0.25">
      <c r="A2" s="22" t="s">
        <v>65</v>
      </c>
    </row>
    <row r="3" spans="1:5" x14ac:dyDescent="0.25">
      <c r="A3" s="123"/>
    </row>
    <row r="4" spans="1:5" ht="40.5" x14ac:dyDescent="0.25">
      <c r="A4" s="3" t="s">
        <v>66</v>
      </c>
      <c r="B4" s="124" t="s">
        <v>67</v>
      </c>
      <c r="C4" s="125" t="s">
        <v>68</v>
      </c>
      <c r="E4" s="30"/>
    </row>
    <row r="5" spans="1:5" ht="27" x14ac:dyDescent="0.25">
      <c r="A5" s="126" t="s">
        <v>69</v>
      </c>
      <c r="B5" s="127" t="s">
        <v>249</v>
      </c>
      <c r="C5" s="128" t="s">
        <v>70</v>
      </c>
    </row>
    <row r="6" spans="1:5" ht="27" x14ac:dyDescent="0.25">
      <c r="A6" s="129" t="s">
        <v>71</v>
      </c>
      <c r="B6" s="130" t="s">
        <v>250</v>
      </c>
      <c r="C6" s="131" t="s">
        <v>247</v>
      </c>
    </row>
    <row r="7" spans="1:5" ht="27" x14ac:dyDescent="0.25">
      <c r="A7" s="126" t="s">
        <v>72</v>
      </c>
      <c r="B7" s="127" t="s">
        <v>251</v>
      </c>
      <c r="C7" s="128" t="s">
        <v>248</v>
      </c>
    </row>
    <row r="8" spans="1:5" x14ac:dyDescent="0.25">
      <c r="A8" s="243" t="s">
        <v>73</v>
      </c>
      <c r="B8" s="132" t="s">
        <v>194</v>
      </c>
      <c r="C8" s="246" t="s">
        <v>74</v>
      </c>
    </row>
    <row r="9" spans="1:5" ht="27" x14ac:dyDescent="0.25">
      <c r="A9" s="244"/>
      <c r="B9" s="133" t="s">
        <v>195</v>
      </c>
      <c r="C9" s="247"/>
    </row>
    <row r="10" spans="1:5" x14ac:dyDescent="0.25">
      <c r="A10" s="244"/>
      <c r="B10" s="133" t="s">
        <v>196</v>
      </c>
      <c r="C10" s="247"/>
    </row>
    <row r="11" spans="1:5" x14ac:dyDescent="0.25">
      <c r="A11" s="244"/>
      <c r="B11" s="133" t="s">
        <v>197</v>
      </c>
      <c r="C11" s="247"/>
    </row>
    <row r="12" spans="1:5" x14ac:dyDescent="0.25">
      <c r="A12" s="244"/>
      <c r="B12" s="133" t="s">
        <v>75</v>
      </c>
      <c r="C12" s="247"/>
    </row>
    <row r="13" spans="1:5" x14ac:dyDescent="0.25">
      <c r="A13" s="244"/>
      <c r="B13" s="134" t="s">
        <v>198</v>
      </c>
      <c r="C13" s="247"/>
    </row>
    <row r="14" spans="1:5" x14ac:dyDescent="0.25">
      <c r="A14" s="245"/>
      <c r="B14" s="135" t="s">
        <v>199</v>
      </c>
      <c r="C14" s="248"/>
    </row>
    <row r="15" spans="1:5" x14ac:dyDescent="0.25">
      <c r="A15" s="244" t="s">
        <v>76</v>
      </c>
      <c r="B15" s="133" t="s">
        <v>252</v>
      </c>
      <c r="C15" s="249" t="s">
        <v>193</v>
      </c>
    </row>
    <row r="16" spans="1:5" x14ac:dyDescent="0.25">
      <c r="A16" s="244"/>
      <c r="B16" s="133" t="s">
        <v>253</v>
      </c>
      <c r="C16" s="250"/>
    </row>
    <row r="17" spans="1:3" x14ac:dyDescent="0.25">
      <c r="A17" s="245"/>
      <c r="B17" s="224" t="s">
        <v>254</v>
      </c>
      <c r="C17" s="251"/>
    </row>
    <row r="18" spans="1:3" x14ac:dyDescent="0.25">
      <c r="A18" s="23" t="s">
        <v>200</v>
      </c>
    </row>
    <row r="19" spans="1:3" x14ac:dyDescent="0.25">
      <c r="A19" s="23" t="s">
        <v>22</v>
      </c>
    </row>
  </sheetData>
  <mergeCells count="4">
    <mergeCell ref="A8:A14"/>
    <mergeCell ref="C8:C14"/>
    <mergeCell ref="A15:A17"/>
    <mergeCell ref="C15:C17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6EFC1-C268-41BE-A757-BC7868A6794F}">
  <sheetPr>
    <tabColor rgb="FF92D050"/>
  </sheetPr>
  <dimension ref="A1:F33"/>
  <sheetViews>
    <sheetView workbookViewId="0">
      <selection activeCell="A27" sqref="A26:A27"/>
    </sheetView>
  </sheetViews>
  <sheetFormatPr baseColWidth="10" defaultColWidth="11.42578125" defaultRowHeight="13.5" x14ac:dyDescent="0.25"/>
  <cols>
    <col min="1" max="1" width="22.140625" style="23" customWidth="1"/>
    <col min="2" max="5" width="11.85546875" style="23" bestFit="1" customWidth="1"/>
    <col min="6" max="16384" width="11.42578125" style="23"/>
  </cols>
  <sheetData>
    <row r="1" spans="1:5" x14ac:dyDescent="0.25">
      <c r="A1" s="22" t="s">
        <v>77</v>
      </c>
    </row>
    <row r="2" spans="1:5" x14ac:dyDescent="0.25">
      <c r="A2" s="22" t="s">
        <v>222</v>
      </c>
    </row>
    <row r="3" spans="1:5" x14ac:dyDescent="0.25">
      <c r="A3" s="24" t="s">
        <v>78</v>
      </c>
    </row>
    <row r="4" spans="1:5" x14ac:dyDescent="0.25">
      <c r="A4" s="22"/>
    </row>
    <row r="5" spans="1:5" x14ac:dyDescent="0.25">
      <c r="A5" s="97" t="s">
        <v>79</v>
      </c>
      <c r="B5" s="98" t="s">
        <v>80</v>
      </c>
      <c r="C5" s="99" t="s">
        <v>81</v>
      </c>
      <c r="D5" s="98" t="s">
        <v>82</v>
      </c>
      <c r="E5" s="100" t="s">
        <v>161</v>
      </c>
    </row>
    <row r="6" spans="1:5" x14ac:dyDescent="0.25">
      <c r="A6" s="101">
        <v>2000</v>
      </c>
      <c r="B6" s="102">
        <v>40679938</v>
      </c>
      <c r="C6" s="103">
        <v>42094988.810000002</v>
      </c>
      <c r="D6" s="102">
        <v>42005194.286644801</v>
      </c>
      <c r="E6" s="104">
        <v>42215029.916778803</v>
      </c>
    </row>
    <row r="7" spans="1:5" x14ac:dyDescent="0.25">
      <c r="A7" s="101">
        <v>2001</v>
      </c>
      <c r="B7" s="102">
        <v>43657603</v>
      </c>
      <c r="C7" s="103">
        <v>45287944.57</v>
      </c>
      <c r="D7" s="102">
        <v>45067992.919379696</v>
      </c>
      <c r="E7" s="104">
        <v>45409054.801007397</v>
      </c>
    </row>
    <row r="8" spans="1:5" x14ac:dyDescent="0.25">
      <c r="A8" s="101">
        <v>2002</v>
      </c>
      <c r="B8" s="102">
        <v>46484933</v>
      </c>
      <c r="C8" s="103">
        <v>48328914.979999997</v>
      </c>
      <c r="D8" s="102">
        <v>48044478.870119795</v>
      </c>
      <c r="E8" s="104">
        <v>48428963.170132004</v>
      </c>
    </row>
    <row r="9" spans="1:5" x14ac:dyDescent="0.25">
      <c r="A9" s="101">
        <v>2003</v>
      </c>
      <c r="B9" s="102">
        <v>51156414.920000002</v>
      </c>
      <c r="C9" s="103">
        <v>52643473.740000002</v>
      </c>
      <c r="D9" s="102">
        <v>52299888.133072101</v>
      </c>
      <c r="E9" s="104">
        <v>52897338.900012299</v>
      </c>
    </row>
    <row r="10" spans="1:5" x14ac:dyDescent="0.25">
      <c r="A10" s="101">
        <v>2004</v>
      </c>
      <c r="B10" s="102">
        <v>58303211.240000002</v>
      </c>
      <c r="C10" s="103">
        <v>60546524.560000002</v>
      </c>
      <c r="D10" s="102">
        <v>60471710.758510202</v>
      </c>
      <c r="E10" s="104">
        <v>60391763.165277995</v>
      </c>
    </row>
    <row r="11" spans="1:5" x14ac:dyDescent="0.25">
      <c r="A11" s="101">
        <v>2005</v>
      </c>
      <c r="B11" s="102">
        <v>66192595.530000001</v>
      </c>
      <c r="C11" s="103">
        <v>68882767.620000005</v>
      </c>
      <c r="D11" s="102">
        <v>68831705.427037209</v>
      </c>
      <c r="E11" s="104">
        <v>68467939.844195798</v>
      </c>
    </row>
    <row r="12" spans="1:5" x14ac:dyDescent="0.25">
      <c r="A12" s="101">
        <v>2006</v>
      </c>
      <c r="B12" s="102">
        <v>77830576.609999999</v>
      </c>
      <c r="C12" s="103">
        <v>82018170.640000001</v>
      </c>
      <c r="D12" s="102">
        <v>82080219.853929892</v>
      </c>
      <c r="E12" s="104">
        <v>81577533.475732505</v>
      </c>
    </row>
    <row r="13" spans="1:5" x14ac:dyDescent="0.25">
      <c r="A13" s="101">
        <v>2007</v>
      </c>
      <c r="B13" s="102">
        <v>85849774</v>
      </c>
      <c r="C13" s="103">
        <v>90428771.040000007</v>
      </c>
      <c r="D13" s="102">
        <v>90702903.280006096</v>
      </c>
      <c r="E13" s="104">
        <v>90159479.205960199</v>
      </c>
    </row>
    <row r="14" spans="1:5" x14ac:dyDescent="0.25">
      <c r="A14" s="101">
        <v>2008</v>
      </c>
      <c r="B14" s="102">
        <v>89205487</v>
      </c>
      <c r="C14" s="103">
        <v>93847932.008135393</v>
      </c>
      <c r="D14" s="102">
        <v>93854108.404159889</v>
      </c>
      <c r="E14" s="104">
        <v>93867121.297655493</v>
      </c>
    </row>
    <row r="15" spans="1:5" x14ac:dyDescent="0.25">
      <c r="A15" s="101">
        <v>2009</v>
      </c>
      <c r="B15" s="102">
        <v>90219527</v>
      </c>
      <c r="C15" s="103">
        <v>96443760.9840395</v>
      </c>
      <c r="D15" s="102">
        <v>96686356.858733103</v>
      </c>
      <c r="E15" s="104">
        <v>96138477.277419999</v>
      </c>
    </row>
    <row r="16" spans="1:5" x14ac:dyDescent="0.25">
      <c r="A16" s="101">
        <v>2010</v>
      </c>
      <c r="B16" s="102">
        <v>103806380</v>
      </c>
      <c r="C16" s="103">
        <v>110998728.917933</v>
      </c>
      <c r="D16" s="102">
        <v>111508610.68002701</v>
      </c>
      <c r="E16" s="104">
        <v>110777866.879136</v>
      </c>
    </row>
    <row r="17" spans="1:6" x14ac:dyDescent="0.25">
      <c r="A17" s="101">
        <v>2011</v>
      </c>
      <c r="B17" s="102"/>
      <c r="C17" s="103">
        <v>121319461.77366801</v>
      </c>
      <c r="D17" s="102">
        <v>122006090.354937</v>
      </c>
      <c r="E17" s="104">
        <v>121509298.514008</v>
      </c>
    </row>
    <row r="18" spans="1:6" x14ac:dyDescent="0.25">
      <c r="A18" s="101">
        <v>2012</v>
      </c>
      <c r="B18" s="102"/>
      <c r="C18" s="103">
        <v>129027552.556674</v>
      </c>
      <c r="D18" s="102">
        <v>129947342.29703401</v>
      </c>
      <c r="E18" s="104">
        <v>129973394.04323401</v>
      </c>
    </row>
    <row r="19" spans="1:6" x14ac:dyDescent="0.25">
      <c r="A19" s="101">
        <v>2013</v>
      </c>
      <c r="B19" s="102"/>
      <c r="C19" s="103">
        <v>137229575.80147901</v>
      </c>
      <c r="D19" s="102">
        <v>137876215.768071</v>
      </c>
      <c r="E19" s="104">
        <v>137309192.012458</v>
      </c>
    </row>
    <row r="20" spans="1:6" x14ac:dyDescent="0.25">
      <c r="A20" s="101">
        <v>2014</v>
      </c>
      <c r="B20" s="102"/>
      <c r="C20" s="103">
        <v>147568108.33006099</v>
      </c>
      <c r="D20" s="102">
        <v>148599453.87499499</v>
      </c>
      <c r="E20" s="104">
        <v>147951290.035925</v>
      </c>
    </row>
    <row r="21" spans="1:6" x14ac:dyDescent="0.25">
      <c r="A21" s="101">
        <v>2015</v>
      </c>
      <c r="B21" s="102"/>
      <c r="C21" s="103">
        <v>157510720.86424899</v>
      </c>
      <c r="D21" s="102">
        <v>159553348.30983201</v>
      </c>
      <c r="E21" s="104">
        <v>158622902.85196802</v>
      </c>
    </row>
    <row r="22" spans="1:6" x14ac:dyDescent="0.25">
      <c r="A22" s="101">
        <v>2016</v>
      </c>
      <c r="B22" s="102"/>
      <c r="C22" s="103"/>
      <c r="D22" s="102">
        <v>169537387.72237101</v>
      </c>
      <c r="E22" s="104">
        <v>168764687.91664401</v>
      </c>
    </row>
    <row r="23" spans="1:6" x14ac:dyDescent="0.25">
      <c r="A23" s="101">
        <v>2017</v>
      </c>
      <c r="B23" s="102"/>
      <c r="C23" s="103"/>
      <c r="D23" s="102">
        <v>179749461.24660799</v>
      </c>
      <c r="E23" s="104">
        <v>179314910.10605499</v>
      </c>
    </row>
    <row r="24" spans="1:6" x14ac:dyDescent="0.25">
      <c r="A24" s="101">
        <v>2018</v>
      </c>
      <c r="B24" s="102"/>
      <c r="C24" s="103"/>
      <c r="D24" s="102">
        <v>190825823.09878802</v>
      </c>
      <c r="E24" s="104">
        <v>189434867.40996602</v>
      </c>
    </row>
    <row r="25" spans="1:6" x14ac:dyDescent="0.25">
      <c r="A25" s="101">
        <v>2019</v>
      </c>
      <c r="B25" s="102"/>
      <c r="C25" s="103"/>
      <c r="D25" s="105">
        <v>196379332.65217599</v>
      </c>
      <c r="E25" s="106">
        <v>195548149.842177</v>
      </c>
    </row>
    <row r="26" spans="1:6" x14ac:dyDescent="0.25">
      <c r="A26" s="101">
        <v>2020</v>
      </c>
      <c r="B26" s="102"/>
      <c r="C26" s="103"/>
      <c r="D26" s="105">
        <v>200512436.23719698</v>
      </c>
      <c r="E26" s="106">
        <v>201306507.29119098</v>
      </c>
    </row>
    <row r="27" spans="1:6" x14ac:dyDescent="0.25">
      <c r="A27" s="101">
        <v>2021</v>
      </c>
      <c r="B27" s="102"/>
      <c r="C27" s="103"/>
      <c r="D27" s="107"/>
      <c r="E27" s="106">
        <v>239556270.84608099</v>
      </c>
    </row>
    <row r="28" spans="1:6" x14ac:dyDescent="0.25">
      <c r="A28" s="108">
        <v>2022</v>
      </c>
      <c r="B28" s="102"/>
      <c r="C28" s="109"/>
      <c r="D28" s="107"/>
      <c r="E28" s="44">
        <v>262954242.47429299</v>
      </c>
    </row>
    <row r="29" spans="1:6" x14ac:dyDescent="0.25">
      <c r="A29" s="110">
        <v>2023</v>
      </c>
      <c r="B29" s="111"/>
      <c r="C29" s="112"/>
      <c r="D29" s="113"/>
      <c r="E29" s="114">
        <v>282096646.05701804</v>
      </c>
      <c r="F29" s="115"/>
    </row>
    <row r="30" spans="1:6" x14ac:dyDescent="0.25">
      <c r="A30" s="108">
        <v>2024</v>
      </c>
      <c r="B30" s="116"/>
      <c r="C30" s="109"/>
      <c r="D30" s="117"/>
      <c r="E30" s="105">
        <v>310681169.64690399</v>
      </c>
    </row>
    <row r="31" spans="1:6" x14ac:dyDescent="0.25">
      <c r="A31" s="118">
        <v>2025</v>
      </c>
      <c r="B31" s="119"/>
      <c r="C31" s="120"/>
      <c r="D31" s="121"/>
      <c r="E31" s="122">
        <v>339977710.11368901</v>
      </c>
    </row>
    <row r="32" spans="1:6" x14ac:dyDescent="0.25">
      <c r="A32" s="252" t="s">
        <v>83</v>
      </c>
      <c r="B32" s="252"/>
      <c r="C32" s="252"/>
      <c r="D32" s="252"/>
      <c r="E32" s="252"/>
    </row>
    <row r="33" spans="1:1" x14ac:dyDescent="0.25">
      <c r="A33" s="25" t="s">
        <v>84</v>
      </c>
    </row>
  </sheetData>
  <mergeCells count="1">
    <mergeCell ref="A32:E32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72F1-69DA-4214-BFDD-0FEDB398798D}">
  <sheetPr>
    <tabColor rgb="FF92D050"/>
  </sheetPr>
  <dimension ref="A1:H69"/>
  <sheetViews>
    <sheetView tabSelected="1" workbookViewId="0">
      <selection activeCell="F10" sqref="F10"/>
    </sheetView>
  </sheetViews>
  <sheetFormatPr baseColWidth="10" defaultColWidth="11.42578125" defaultRowHeight="13.5" x14ac:dyDescent="0.25"/>
  <cols>
    <col min="1" max="1" width="3.140625" style="23" customWidth="1"/>
    <col min="2" max="2" width="6.140625" style="23" customWidth="1"/>
    <col min="3" max="3" width="11.42578125" style="23"/>
    <col min="4" max="4" width="23.5703125" style="23" customWidth="1"/>
    <col min="5" max="5" width="11.42578125" style="23"/>
    <col min="6" max="6" width="17" style="23" customWidth="1"/>
    <col min="7" max="7" width="10.42578125" style="23" customWidth="1"/>
    <col min="8" max="8" width="13.140625" style="23" customWidth="1"/>
    <col min="9" max="16384" width="11.42578125" style="23"/>
  </cols>
  <sheetData>
    <row r="1" spans="1:8" x14ac:dyDescent="0.25">
      <c r="A1" s="22" t="s">
        <v>85</v>
      </c>
    </row>
    <row r="2" spans="1:8" x14ac:dyDescent="0.25">
      <c r="A2" s="22" t="s">
        <v>223</v>
      </c>
      <c r="F2" s="64"/>
      <c r="G2" s="65"/>
      <c r="H2" s="65"/>
    </row>
    <row r="3" spans="1:8" x14ac:dyDescent="0.25">
      <c r="A3" s="22" t="s">
        <v>159</v>
      </c>
      <c r="F3" s="30"/>
    </row>
    <row r="4" spans="1:8" x14ac:dyDescent="0.25">
      <c r="A4" s="24" t="s">
        <v>225</v>
      </c>
      <c r="F4" s="30"/>
    </row>
    <row r="5" spans="1:8" x14ac:dyDescent="0.25">
      <c r="A5" s="66"/>
    </row>
    <row r="6" spans="1:8" x14ac:dyDescent="0.25">
      <c r="A6" s="254" t="s">
        <v>86</v>
      </c>
      <c r="B6" s="255"/>
      <c r="C6" s="255"/>
      <c r="D6" s="255"/>
      <c r="E6" s="256"/>
      <c r="F6" s="30"/>
    </row>
    <row r="7" spans="1:8" x14ac:dyDescent="0.25">
      <c r="A7" s="257" t="s">
        <v>87</v>
      </c>
      <c r="B7" s="258"/>
      <c r="D7" s="22"/>
      <c r="E7" s="67">
        <f>SUM(E9:E16)</f>
        <v>73404205.215737298</v>
      </c>
      <c r="F7" s="68"/>
      <c r="G7" s="69"/>
    </row>
    <row r="8" spans="1:8" x14ac:dyDescent="0.25">
      <c r="A8" s="31"/>
      <c r="B8" s="253" t="s">
        <v>88</v>
      </c>
      <c r="C8" s="253"/>
      <c r="D8" s="253"/>
      <c r="E8" s="70">
        <v>60644083.513007306</v>
      </c>
      <c r="F8" s="71"/>
      <c r="G8" s="69"/>
    </row>
    <row r="9" spans="1:8" x14ac:dyDescent="0.25">
      <c r="A9" s="72"/>
      <c r="B9" s="73"/>
      <c r="C9" s="259" t="s">
        <v>89</v>
      </c>
      <c r="D9" s="259"/>
      <c r="E9" s="74">
        <v>5288286.2983463015</v>
      </c>
      <c r="F9" s="75"/>
      <c r="G9" s="69"/>
    </row>
    <row r="10" spans="1:8" x14ac:dyDescent="0.25">
      <c r="A10" s="72"/>
      <c r="B10" s="73"/>
      <c r="C10" s="259" t="s">
        <v>90</v>
      </c>
      <c r="D10" s="259"/>
      <c r="E10" s="74">
        <v>55355797.214661002</v>
      </c>
      <c r="F10" s="75"/>
      <c r="G10" s="69"/>
    </row>
    <row r="11" spans="1:8" x14ac:dyDescent="0.25">
      <c r="A11" s="31"/>
      <c r="B11" s="253" t="s">
        <v>91</v>
      </c>
      <c r="C11" s="253"/>
      <c r="D11" s="24"/>
      <c r="E11" s="70">
        <v>1754208.7501698001</v>
      </c>
      <c r="F11" s="75"/>
      <c r="G11" s="69"/>
    </row>
    <row r="12" spans="1:8" x14ac:dyDescent="0.25">
      <c r="A12" s="31"/>
      <c r="B12" s="253" t="s">
        <v>92</v>
      </c>
      <c r="C12" s="253"/>
      <c r="D12" s="253"/>
      <c r="E12" s="70">
        <v>4366802.4859999996</v>
      </c>
      <c r="F12" s="75"/>
      <c r="G12" s="69"/>
    </row>
    <row r="13" spans="1:8" x14ac:dyDescent="0.25">
      <c r="A13" s="31"/>
      <c r="B13" s="253" t="s">
        <v>93</v>
      </c>
      <c r="C13" s="253"/>
      <c r="D13" s="24"/>
      <c r="E13" s="70">
        <v>72278.354999999996</v>
      </c>
      <c r="F13" s="75"/>
      <c r="G13" s="69"/>
    </row>
    <row r="14" spans="1:8" x14ac:dyDescent="0.25">
      <c r="A14" s="31"/>
      <c r="B14" s="253" t="s">
        <v>94</v>
      </c>
      <c r="C14" s="253"/>
      <c r="D14" s="253"/>
      <c r="E14" s="70">
        <v>1765199.0715300001</v>
      </c>
      <c r="F14" s="75"/>
      <c r="G14" s="69"/>
    </row>
    <row r="15" spans="1:8" x14ac:dyDescent="0.25">
      <c r="A15" s="31"/>
      <c r="B15" s="253" t="s">
        <v>95</v>
      </c>
      <c r="C15" s="253"/>
      <c r="D15" s="253"/>
      <c r="E15" s="70">
        <v>1525751.2111299997</v>
      </c>
      <c r="F15" s="75"/>
      <c r="G15" s="69"/>
    </row>
    <row r="16" spans="1:8" x14ac:dyDescent="0.25">
      <c r="A16" s="31"/>
      <c r="B16" s="253" t="s">
        <v>174</v>
      </c>
      <c r="C16" s="253"/>
      <c r="D16" s="24"/>
      <c r="E16" s="70">
        <v>3275881.8289002003</v>
      </c>
      <c r="F16" s="75"/>
      <c r="G16" s="75"/>
      <c r="H16" s="62"/>
    </row>
    <row r="17" spans="1:8" x14ac:dyDescent="0.25">
      <c r="A17" s="257" t="s">
        <v>96</v>
      </c>
      <c r="B17" s="258"/>
      <c r="D17" s="22"/>
      <c r="E17" s="76">
        <f>SUM(E18:E23)</f>
        <v>71433000.408216998</v>
      </c>
      <c r="F17" s="55"/>
      <c r="G17" s="75"/>
      <c r="H17" s="62"/>
    </row>
    <row r="18" spans="1:8" x14ac:dyDescent="0.25">
      <c r="A18" s="31"/>
      <c r="B18" s="253" t="s">
        <v>97</v>
      </c>
      <c r="C18" s="253"/>
      <c r="D18" s="24"/>
      <c r="E18" s="70">
        <v>17168267.226989999</v>
      </c>
      <c r="F18" s="55"/>
      <c r="G18" s="75"/>
      <c r="H18" s="62"/>
    </row>
    <row r="19" spans="1:8" x14ac:dyDescent="0.25">
      <c r="A19" s="31"/>
      <c r="B19" s="253" t="s">
        <v>98</v>
      </c>
      <c r="C19" s="253"/>
      <c r="D19" s="253"/>
      <c r="E19" s="70">
        <v>6826695.7234000005</v>
      </c>
      <c r="F19" s="55"/>
      <c r="G19" s="75"/>
      <c r="H19" s="62"/>
    </row>
    <row r="20" spans="1:8" x14ac:dyDescent="0.25">
      <c r="A20" s="31"/>
      <c r="B20" s="253" t="s">
        <v>99</v>
      </c>
      <c r="C20" s="253"/>
      <c r="D20" s="24"/>
      <c r="E20" s="70">
        <v>4205783.6605559997</v>
      </c>
      <c r="F20" s="55"/>
      <c r="G20" s="75"/>
      <c r="H20" s="62"/>
    </row>
    <row r="21" spans="1:8" x14ac:dyDescent="0.25">
      <c r="A21" s="31"/>
      <c r="B21" s="253" t="s">
        <v>100</v>
      </c>
      <c r="C21" s="253"/>
      <c r="D21" s="253"/>
      <c r="E21" s="70">
        <v>26578972.564909998</v>
      </c>
      <c r="F21" s="55"/>
      <c r="G21" s="75"/>
      <c r="H21" s="62"/>
    </row>
    <row r="22" spans="1:8" x14ac:dyDescent="0.25">
      <c r="A22" s="31"/>
      <c r="B22" s="253" t="s">
        <v>173</v>
      </c>
      <c r="C22" s="253"/>
      <c r="D22" s="253"/>
      <c r="E22" s="70">
        <v>16312817.853080999</v>
      </c>
      <c r="F22" s="55"/>
      <c r="G22" s="75"/>
      <c r="H22" s="62"/>
    </row>
    <row r="23" spans="1:8" x14ac:dyDescent="0.25">
      <c r="A23" s="31"/>
      <c r="B23" s="253" t="s">
        <v>8</v>
      </c>
      <c r="C23" s="253"/>
      <c r="D23" s="24"/>
      <c r="E23" s="70">
        <v>340463.37927999999</v>
      </c>
      <c r="F23" s="55"/>
      <c r="G23" s="69"/>
    </row>
    <row r="24" spans="1:8" x14ac:dyDescent="0.25">
      <c r="A24" s="257" t="s">
        <v>101</v>
      </c>
      <c r="B24" s="258"/>
      <c r="C24" s="258"/>
      <c r="D24" s="258"/>
      <c r="E24" s="77">
        <f>E7-E17</f>
        <v>1971204.8075203001</v>
      </c>
      <c r="F24" s="55"/>
      <c r="G24" s="69"/>
    </row>
    <row r="25" spans="1:8" x14ac:dyDescent="0.25">
      <c r="A25" s="254" t="s">
        <v>102</v>
      </c>
      <c r="B25" s="255"/>
      <c r="C25" s="255"/>
      <c r="D25" s="255"/>
      <c r="E25" s="256"/>
      <c r="F25" s="55"/>
      <c r="G25" s="69"/>
    </row>
    <row r="26" spans="1:8" x14ac:dyDescent="0.25">
      <c r="A26" s="257" t="s">
        <v>103</v>
      </c>
      <c r="B26" s="258"/>
      <c r="C26" s="258"/>
      <c r="D26" s="258"/>
      <c r="E26" s="67">
        <v>11496714.466529999</v>
      </c>
      <c r="F26" s="55"/>
      <c r="G26" s="69"/>
    </row>
    <row r="27" spans="1:8" x14ac:dyDescent="0.25">
      <c r="A27" s="31"/>
      <c r="B27" s="253" t="s">
        <v>104</v>
      </c>
      <c r="C27" s="253"/>
      <c r="D27" s="253"/>
      <c r="E27" s="70">
        <v>12035.970000000001</v>
      </c>
      <c r="F27" s="75"/>
      <c r="G27" s="69"/>
    </row>
    <row r="28" spans="1:8" x14ac:dyDescent="0.25">
      <c r="A28" s="31"/>
      <c r="B28" s="253" t="s">
        <v>105</v>
      </c>
      <c r="C28" s="253"/>
      <c r="D28" s="24"/>
      <c r="E28" s="70">
        <v>4911091.4935299996</v>
      </c>
      <c r="F28" s="55"/>
      <c r="G28" s="69"/>
    </row>
    <row r="29" spans="1:8" x14ac:dyDescent="0.25">
      <c r="A29" s="31"/>
      <c r="B29" s="253" t="s">
        <v>106</v>
      </c>
      <c r="C29" s="253"/>
      <c r="D29" s="253"/>
      <c r="E29" s="70">
        <v>6597658.943</v>
      </c>
      <c r="F29" s="55"/>
      <c r="G29" s="69"/>
    </row>
    <row r="30" spans="1:8" x14ac:dyDescent="0.25">
      <c r="A30" s="257" t="s">
        <v>107</v>
      </c>
      <c r="B30" s="258"/>
      <c r="C30" s="258"/>
      <c r="D30" s="22"/>
      <c r="E30" s="76">
        <f>E7+E27</f>
        <v>73416241.185737297</v>
      </c>
      <c r="F30" s="78"/>
      <c r="G30" s="69"/>
    </row>
    <row r="31" spans="1:8" x14ac:dyDescent="0.25">
      <c r="A31" s="257" t="s">
        <v>108</v>
      </c>
      <c r="B31" s="258"/>
      <c r="C31" s="258"/>
      <c r="D31" s="22"/>
      <c r="E31" s="76">
        <f>E17+E28+E29</f>
        <v>82941750.844747007</v>
      </c>
      <c r="F31" s="55"/>
      <c r="G31" s="69"/>
    </row>
    <row r="32" spans="1:8" x14ac:dyDescent="0.25">
      <c r="A32" s="260" t="s">
        <v>109</v>
      </c>
      <c r="B32" s="261"/>
      <c r="C32" s="261"/>
      <c r="D32" s="261"/>
      <c r="E32" s="77">
        <v>-9525509.6590096951</v>
      </c>
      <c r="F32" s="55"/>
      <c r="G32" s="69"/>
      <c r="H32" s="80"/>
    </row>
    <row r="33" spans="1:7" x14ac:dyDescent="0.25">
      <c r="A33" s="25"/>
      <c r="G33" s="75"/>
    </row>
    <row r="34" spans="1:7" x14ac:dyDescent="0.25">
      <c r="A34" s="254" t="s">
        <v>110</v>
      </c>
      <c r="B34" s="255"/>
      <c r="C34" s="255"/>
      <c r="D34" s="255"/>
      <c r="E34" s="256"/>
      <c r="F34" s="30"/>
      <c r="G34" s="75"/>
    </row>
    <row r="35" spans="1:7" x14ac:dyDescent="0.25">
      <c r="A35" s="257" t="s">
        <v>111</v>
      </c>
      <c r="B35" s="258"/>
      <c r="C35" s="258"/>
      <c r="D35" s="258"/>
      <c r="E35" s="35">
        <v>-860077.03251999943</v>
      </c>
      <c r="G35" s="75"/>
    </row>
    <row r="36" spans="1:7" x14ac:dyDescent="0.25">
      <c r="A36" s="81" t="s">
        <v>112</v>
      </c>
      <c r="B36" s="61"/>
      <c r="D36" s="24"/>
      <c r="E36" s="70">
        <v>-878804.15995999961</v>
      </c>
      <c r="G36" s="75"/>
    </row>
    <row r="37" spans="1:7" x14ac:dyDescent="0.25">
      <c r="A37" s="81"/>
      <c r="B37" s="82" t="s">
        <v>113</v>
      </c>
      <c r="C37" s="61"/>
      <c r="D37" s="61"/>
      <c r="E37" s="70">
        <v>2284352.8308899999</v>
      </c>
      <c r="G37" s="75"/>
    </row>
    <row r="38" spans="1:7" x14ac:dyDescent="0.25">
      <c r="A38" s="81"/>
      <c r="B38" s="82" t="s">
        <v>114</v>
      </c>
      <c r="C38" s="61"/>
      <c r="D38" s="61"/>
      <c r="E38" s="70">
        <v>3163156.9908499997</v>
      </c>
      <c r="G38" s="75"/>
    </row>
    <row r="39" spans="1:7" x14ac:dyDescent="0.25">
      <c r="A39" s="81" t="s">
        <v>115</v>
      </c>
      <c r="B39" s="61"/>
      <c r="C39" s="61"/>
      <c r="D39" s="24"/>
      <c r="E39" s="70">
        <v>1326651.3943599998</v>
      </c>
      <c r="G39" s="75"/>
    </row>
    <row r="40" spans="1:7" x14ac:dyDescent="0.25">
      <c r="A40" s="81"/>
      <c r="B40" s="82" t="s">
        <v>116</v>
      </c>
      <c r="C40" s="61"/>
      <c r="D40" s="61"/>
      <c r="E40" s="70">
        <v>4331565.2953000003</v>
      </c>
      <c r="G40" s="75"/>
    </row>
    <row r="41" spans="1:7" x14ac:dyDescent="0.25">
      <c r="A41" s="81"/>
      <c r="B41" s="82" t="s">
        <v>117</v>
      </c>
      <c r="C41" s="61"/>
      <c r="D41" s="61"/>
      <c r="E41" s="70">
        <v>3004913.9009400001</v>
      </c>
      <c r="G41" s="75"/>
    </row>
    <row r="42" spans="1:7" x14ac:dyDescent="0.25">
      <c r="A42" s="81" t="s">
        <v>153</v>
      </c>
      <c r="B42" s="82"/>
      <c r="C42" s="61"/>
      <c r="D42" s="61"/>
      <c r="E42" s="70">
        <v>-101449.31017000043</v>
      </c>
      <c r="G42" s="75"/>
    </row>
    <row r="43" spans="1:7" x14ac:dyDescent="0.25">
      <c r="A43" s="81" t="s">
        <v>154</v>
      </c>
      <c r="B43" s="82"/>
      <c r="C43" s="61"/>
      <c r="D43" s="61"/>
      <c r="E43" s="70">
        <v>-1206474.9567500004</v>
      </c>
      <c r="G43" s="75"/>
    </row>
    <row r="44" spans="1:7" x14ac:dyDescent="0.25">
      <c r="A44" s="81" t="s">
        <v>157</v>
      </c>
      <c r="B44" s="61"/>
      <c r="C44" s="61"/>
      <c r="D44" s="24"/>
      <c r="E44" s="83">
        <v>0</v>
      </c>
      <c r="G44" s="75"/>
    </row>
    <row r="45" spans="1:7" x14ac:dyDescent="0.25">
      <c r="A45" s="81" t="s">
        <v>156</v>
      </c>
      <c r="D45" s="24"/>
      <c r="E45" s="83">
        <v>0</v>
      </c>
      <c r="G45" s="75"/>
    </row>
    <row r="46" spans="1:7" x14ac:dyDescent="0.25">
      <c r="A46" s="81" t="s">
        <v>155</v>
      </c>
      <c r="B46" s="61"/>
      <c r="C46" s="61"/>
      <c r="D46" s="24"/>
      <c r="E46" s="70">
        <v>0</v>
      </c>
      <c r="G46" s="75"/>
    </row>
    <row r="47" spans="1:7" x14ac:dyDescent="0.25">
      <c r="A47" s="257" t="s">
        <v>118</v>
      </c>
      <c r="B47" s="258"/>
      <c r="C47" s="258"/>
      <c r="D47" s="258"/>
      <c r="E47" s="35">
        <v>8665432.6278360002</v>
      </c>
      <c r="G47" s="75"/>
    </row>
    <row r="48" spans="1:7" x14ac:dyDescent="0.25">
      <c r="A48" s="31" t="s">
        <v>119</v>
      </c>
      <c r="B48" s="61"/>
      <c r="C48" s="61"/>
      <c r="D48" s="61"/>
      <c r="E48" s="44">
        <v>3051626.5524900001</v>
      </c>
      <c r="G48" s="75"/>
    </row>
    <row r="49" spans="1:7" x14ac:dyDescent="0.25">
      <c r="A49" s="31" t="s">
        <v>120</v>
      </c>
      <c r="B49" s="61"/>
      <c r="C49" s="61"/>
      <c r="D49" s="24"/>
      <c r="E49" s="44">
        <v>5244123.9523700001</v>
      </c>
      <c r="G49" s="75"/>
    </row>
    <row r="50" spans="1:7" x14ac:dyDescent="0.25">
      <c r="A50" s="31" t="s">
        <v>121</v>
      </c>
      <c r="C50" s="24"/>
      <c r="D50" s="24"/>
      <c r="E50" s="44">
        <v>2192497.3998799995</v>
      </c>
      <c r="G50" s="75"/>
    </row>
    <row r="51" spans="1:7" x14ac:dyDescent="0.25">
      <c r="A51" s="31" t="s">
        <v>122</v>
      </c>
      <c r="C51" s="24"/>
      <c r="D51" s="24"/>
      <c r="E51" s="44">
        <v>5741733.6771799996</v>
      </c>
      <c r="G51" s="75"/>
    </row>
    <row r="52" spans="1:7" x14ac:dyDescent="0.25">
      <c r="A52" s="31" t="s">
        <v>120</v>
      </c>
      <c r="B52" s="61"/>
      <c r="C52" s="61"/>
      <c r="D52" s="24"/>
      <c r="E52" s="44">
        <v>20007035.576000001</v>
      </c>
      <c r="G52" s="75"/>
    </row>
    <row r="53" spans="1:7" x14ac:dyDescent="0.25">
      <c r="A53" s="31" t="s">
        <v>121</v>
      </c>
      <c r="B53" s="61"/>
      <c r="C53" s="61"/>
      <c r="D53" s="61"/>
      <c r="E53" s="44">
        <v>14265301.89882</v>
      </c>
      <c r="G53" s="75"/>
    </row>
    <row r="54" spans="1:7" x14ac:dyDescent="0.25">
      <c r="A54" s="31" t="s">
        <v>123</v>
      </c>
      <c r="B54" s="61"/>
      <c r="C54" s="61"/>
      <c r="D54" s="24"/>
      <c r="E54" s="44">
        <v>-127927.601834</v>
      </c>
      <c r="G54" s="75"/>
    </row>
    <row r="55" spans="1:7" x14ac:dyDescent="0.25">
      <c r="A55" s="84" t="s">
        <v>124</v>
      </c>
      <c r="B55" s="85"/>
      <c r="C55" s="85"/>
      <c r="D55" s="79"/>
      <c r="E55" s="86">
        <v>-9525509.6590096951</v>
      </c>
      <c r="G55" s="75"/>
    </row>
    <row r="56" spans="1:7" x14ac:dyDescent="0.25">
      <c r="A56" s="262" t="s">
        <v>201</v>
      </c>
      <c r="B56" s="262"/>
      <c r="C56" s="262"/>
      <c r="D56" s="262"/>
      <c r="E56" s="262"/>
    </row>
    <row r="57" spans="1:7" x14ac:dyDescent="0.25">
      <c r="A57" s="263"/>
      <c r="B57" s="263"/>
      <c r="C57" s="263"/>
      <c r="D57" s="263"/>
      <c r="E57" s="263"/>
    </row>
    <row r="58" spans="1:7" ht="12.75" customHeight="1" x14ac:dyDescent="0.25">
      <c r="A58" s="263" t="s">
        <v>202</v>
      </c>
      <c r="B58" s="263"/>
      <c r="C58" s="263"/>
      <c r="D58" s="263"/>
      <c r="E58" s="263"/>
    </row>
    <row r="59" spans="1:7" x14ac:dyDescent="0.25">
      <c r="A59" s="263"/>
      <c r="B59" s="263"/>
      <c r="C59" s="263"/>
      <c r="D59" s="263"/>
      <c r="E59" s="263"/>
    </row>
    <row r="60" spans="1:7" x14ac:dyDescent="0.25">
      <c r="A60" s="263"/>
      <c r="B60" s="263"/>
      <c r="C60" s="263"/>
      <c r="D60" s="263"/>
      <c r="E60" s="263"/>
    </row>
    <row r="61" spans="1:7" x14ac:dyDescent="0.25">
      <c r="A61" s="263" t="s">
        <v>203</v>
      </c>
      <c r="B61" s="263"/>
      <c r="C61" s="263"/>
      <c r="D61" s="263"/>
      <c r="E61" s="263"/>
    </row>
    <row r="62" spans="1:7" x14ac:dyDescent="0.25">
      <c r="A62" s="263"/>
      <c r="B62" s="263"/>
      <c r="C62" s="263"/>
      <c r="D62" s="263"/>
      <c r="E62" s="263"/>
    </row>
    <row r="63" spans="1:7" x14ac:dyDescent="0.25">
      <c r="A63" s="263"/>
      <c r="B63" s="263"/>
      <c r="C63" s="263"/>
      <c r="D63" s="263"/>
      <c r="E63" s="263"/>
    </row>
    <row r="64" spans="1:7" x14ac:dyDescent="0.25">
      <c r="A64" s="263" t="s">
        <v>204</v>
      </c>
      <c r="B64" s="263"/>
      <c r="C64" s="263"/>
      <c r="D64" s="263"/>
      <c r="E64" s="263"/>
    </row>
    <row r="65" spans="1:5" x14ac:dyDescent="0.25">
      <c r="A65" s="263"/>
      <c r="B65" s="263"/>
      <c r="C65" s="263"/>
      <c r="D65" s="263"/>
      <c r="E65" s="263"/>
    </row>
    <row r="66" spans="1:5" x14ac:dyDescent="0.25">
      <c r="A66" s="24" t="s">
        <v>171</v>
      </c>
      <c r="B66" s="24" t="s">
        <v>172</v>
      </c>
    </row>
    <row r="67" spans="1:5" x14ac:dyDescent="0.25">
      <c r="A67" s="65" t="s">
        <v>22</v>
      </c>
    </row>
    <row r="69" spans="1:5" ht="12.75" customHeight="1" x14ac:dyDescent="0.25"/>
  </sheetData>
  <mergeCells count="34">
    <mergeCell ref="A56:E57"/>
    <mergeCell ref="A58:E60"/>
    <mergeCell ref="A61:E63"/>
    <mergeCell ref="A64:E65"/>
    <mergeCell ref="A47:D47"/>
    <mergeCell ref="A32:D32"/>
    <mergeCell ref="A34:E34"/>
    <mergeCell ref="A24:D24"/>
    <mergeCell ref="A25:E25"/>
    <mergeCell ref="A26:D26"/>
    <mergeCell ref="B27:D27"/>
    <mergeCell ref="B28:C28"/>
    <mergeCell ref="A35:D35"/>
    <mergeCell ref="B23:C23"/>
    <mergeCell ref="B12:D12"/>
    <mergeCell ref="B13:C13"/>
    <mergeCell ref="B14:D14"/>
    <mergeCell ref="B15:D15"/>
    <mergeCell ref="B16:C16"/>
    <mergeCell ref="A17:B17"/>
    <mergeCell ref="B18:C18"/>
    <mergeCell ref="B19:D19"/>
    <mergeCell ref="B20:C20"/>
    <mergeCell ref="B21:D21"/>
    <mergeCell ref="B22:D22"/>
    <mergeCell ref="B29:D29"/>
    <mergeCell ref="A30:C30"/>
    <mergeCell ref="A31:C31"/>
    <mergeCell ref="B11:C11"/>
    <mergeCell ref="A6:E6"/>
    <mergeCell ref="A7:B7"/>
    <mergeCell ref="B8:D8"/>
    <mergeCell ref="C9:D9"/>
    <mergeCell ref="C10:D10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48460-E6DC-47AF-A6B5-1EF597EF515B}">
  <sheetPr>
    <tabColor rgb="FF92D050"/>
  </sheetPr>
  <dimension ref="A1:H34"/>
  <sheetViews>
    <sheetView zoomScaleNormal="100" workbookViewId="0">
      <selection activeCell="A18" sqref="A18"/>
    </sheetView>
  </sheetViews>
  <sheetFormatPr baseColWidth="10" defaultColWidth="11.42578125" defaultRowHeight="13.5" x14ac:dyDescent="0.25"/>
  <cols>
    <col min="1" max="1" width="44.85546875" style="23" customWidth="1"/>
    <col min="2" max="16384" width="11.42578125" style="23"/>
  </cols>
  <sheetData>
    <row r="1" spans="1:8" ht="12.75" customHeight="1" x14ac:dyDescent="0.25">
      <c r="A1" s="87" t="s">
        <v>162</v>
      </c>
    </row>
    <row r="2" spans="1:8" x14ac:dyDescent="0.25">
      <c r="A2" s="22" t="s">
        <v>224</v>
      </c>
    </row>
    <row r="3" spans="1:8" x14ac:dyDescent="0.25">
      <c r="A3" s="24" t="s">
        <v>225</v>
      </c>
      <c r="B3" s="30"/>
    </row>
    <row r="4" spans="1:8" x14ac:dyDescent="0.25">
      <c r="A4" s="66"/>
    </row>
    <row r="5" spans="1:8" ht="27" x14ac:dyDescent="0.25">
      <c r="A5" s="88"/>
      <c r="B5" s="28" t="s">
        <v>17</v>
      </c>
      <c r="C5" s="29" t="s">
        <v>18</v>
      </c>
      <c r="D5" s="28" t="s">
        <v>19</v>
      </c>
      <c r="E5" s="29" t="s">
        <v>20</v>
      </c>
      <c r="F5" s="28" t="s">
        <v>125</v>
      </c>
      <c r="G5" s="30"/>
      <c r="H5" s="66"/>
    </row>
    <row r="6" spans="1:8" x14ac:dyDescent="0.25">
      <c r="A6" s="34" t="s">
        <v>126</v>
      </c>
      <c r="B6" s="35">
        <v>6852333.6540949997</v>
      </c>
      <c r="C6" s="43">
        <v>7434785.6615659967</v>
      </c>
      <c r="D6" s="35">
        <v>5664677.8050000006</v>
      </c>
      <c r="E6" s="43">
        <v>6103731.7430000007</v>
      </c>
      <c r="F6" s="35">
        <v>26055528.863661006</v>
      </c>
      <c r="H6" s="89"/>
    </row>
    <row r="7" spans="1:8" x14ac:dyDescent="0.25">
      <c r="A7" s="34" t="s">
        <v>127</v>
      </c>
      <c r="B7" s="35">
        <v>-270224.23790500074</v>
      </c>
      <c r="C7" s="43">
        <v>1008656.7795659974</v>
      </c>
      <c r="D7" s="35">
        <v>-412371.6179999999</v>
      </c>
      <c r="E7" s="43">
        <v>-288775.46899999987</v>
      </c>
      <c r="F7" s="35">
        <v>37285.454661004245</v>
      </c>
      <c r="H7" s="89"/>
    </row>
    <row r="8" spans="1:8" x14ac:dyDescent="0.25">
      <c r="A8" s="31" t="s">
        <v>128</v>
      </c>
      <c r="B8" s="44">
        <v>47228.243000000002</v>
      </c>
      <c r="C8" s="45">
        <v>17853550.039999999</v>
      </c>
      <c r="D8" s="44">
        <v>94868.400999999998</v>
      </c>
      <c r="E8" s="45">
        <v>72842.395999999993</v>
      </c>
      <c r="F8" s="44">
        <v>18068489.138661005</v>
      </c>
      <c r="H8" s="55"/>
    </row>
    <row r="9" spans="1:8" x14ac:dyDescent="0.25">
      <c r="A9" s="31" t="s">
        <v>129</v>
      </c>
      <c r="B9" s="44">
        <v>-317452.48090500076</v>
      </c>
      <c r="C9" s="45">
        <v>-16844893.260434002</v>
      </c>
      <c r="D9" s="44">
        <v>-507240.01899999991</v>
      </c>
      <c r="E9" s="45">
        <v>-361617.86499999987</v>
      </c>
      <c r="F9" s="44">
        <v>-18031203.684</v>
      </c>
      <c r="H9" s="55"/>
    </row>
    <row r="10" spans="1:8" x14ac:dyDescent="0.25">
      <c r="A10" s="34" t="s">
        <v>130</v>
      </c>
      <c r="B10" s="35">
        <v>2962965.4540000004</v>
      </c>
      <c r="C10" s="43">
        <v>2166298.7099999995</v>
      </c>
      <c r="D10" s="35">
        <v>1814015.2319999998</v>
      </c>
      <c r="E10" s="43">
        <v>1762403.8900000001</v>
      </c>
      <c r="F10" s="35">
        <v>8705683.2860000003</v>
      </c>
      <c r="H10" s="89"/>
    </row>
    <row r="11" spans="1:8" x14ac:dyDescent="0.25">
      <c r="A11" s="34" t="s">
        <v>131</v>
      </c>
      <c r="B11" s="35">
        <v>4159592.4380000001</v>
      </c>
      <c r="C11" s="43">
        <v>4259830.1720000003</v>
      </c>
      <c r="D11" s="35">
        <v>4263034.1910000006</v>
      </c>
      <c r="E11" s="43">
        <v>4630103.3220000006</v>
      </c>
      <c r="F11" s="35">
        <v>17312560.123</v>
      </c>
      <c r="H11" s="89"/>
    </row>
    <row r="12" spans="1:8" x14ac:dyDescent="0.25">
      <c r="A12" s="34"/>
      <c r="B12" s="90"/>
      <c r="C12" s="24"/>
      <c r="D12" s="90"/>
      <c r="E12" s="24"/>
      <c r="F12" s="90"/>
      <c r="H12" s="89"/>
    </row>
    <row r="13" spans="1:8" x14ac:dyDescent="0.25">
      <c r="A13" s="34" t="s">
        <v>132</v>
      </c>
      <c r="B13" s="35">
        <v>6859682.0580000002</v>
      </c>
      <c r="C13" s="43">
        <v>7011033.9579999996</v>
      </c>
      <c r="D13" s="35">
        <v>7261763.1459999997</v>
      </c>
      <c r="E13" s="43">
        <v>7417102.2219999991</v>
      </c>
      <c r="F13" s="35">
        <v>28549581.383999996</v>
      </c>
      <c r="H13" s="89"/>
    </row>
    <row r="14" spans="1:8" x14ac:dyDescent="0.25">
      <c r="A14" s="31" t="s">
        <v>133</v>
      </c>
      <c r="B14" s="44">
        <v>11230748.748000002</v>
      </c>
      <c r="C14" s="45">
        <v>10849903.546</v>
      </c>
      <c r="D14" s="44">
        <v>10956161.818</v>
      </c>
      <c r="E14" s="45">
        <v>11122085.987</v>
      </c>
      <c r="F14" s="44">
        <v>44158900.098999999</v>
      </c>
      <c r="H14" s="55"/>
    </row>
    <row r="15" spans="1:8" x14ac:dyDescent="0.25">
      <c r="A15" s="31" t="s">
        <v>134</v>
      </c>
      <c r="B15" s="44">
        <v>-110594.58200000001</v>
      </c>
      <c r="C15" s="45">
        <v>-104509.15800000001</v>
      </c>
      <c r="D15" s="44">
        <v>-92478.377000000008</v>
      </c>
      <c r="E15" s="45">
        <v>-95320.034</v>
      </c>
      <c r="F15" s="44">
        <v>-402902.15100000007</v>
      </c>
      <c r="H15" s="55"/>
    </row>
    <row r="16" spans="1:8" x14ac:dyDescent="0.25">
      <c r="A16" s="31" t="s">
        <v>135</v>
      </c>
      <c r="B16" s="44">
        <v>-4260472.1080000009</v>
      </c>
      <c r="C16" s="45">
        <v>-3734360.4300000006</v>
      </c>
      <c r="D16" s="44">
        <v>-3601920.2949999995</v>
      </c>
      <c r="E16" s="45">
        <v>-3609663.7310000001</v>
      </c>
      <c r="F16" s="44">
        <v>-15206416.564000001</v>
      </c>
      <c r="H16" s="55"/>
    </row>
    <row r="17" spans="1:8" x14ac:dyDescent="0.25">
      <c r="A17" s="34"/>
      <c r="B17" s="90"/>
      <c r="C17" s="24"/>
      <c r="D17" s="90"/>
      <c r="E17" s="24"/>
      <c r="F17" s="90"/>
      <c r="H17" s="89"/>
    </row>
    <row r="18" spans="1:8" x14ac:dyDescent="0.25">
      <c r="A18" s="34" t="s">
        <v>136</v>
      </c>
      <c r="B18" s="35">
        <v>876777.38300000003</v>
      </c>
      <c r="C18" s="43">
        <v>975078.73699999996</v>
      </c>
      <c r="D18" s="35">
        <v>1027641.772</v>
      </c>
      <c r="E18" s="43">
        <v>1023065.7799999999</v>
      </c>
      <c r="F18" s="35">
        <v>3902563.6719999993</v>
      </c>
      <c r="H18" s="89"/>
    </row>
    <row r="19" spans="1:8" x14ac:dyDescent="0.25">
      <c r="A19" s="31" t="s">
        <v>137</v>
      </c>
      <c r="B19" s="44">
        <v>268646.27899999998</v>
      </c>
      <c r="C19" s="45">
        <v>220534.13400000002</v>
      </c>
      <c r="D19" s="44">
        <v>227689.682</v>
      </c>
      <c r="E19" s="45">
        <v>233157.47200000001</v>
      </c>
      <c r="F19" s="44">
        <v>950027.56700000004</v>
      </c>
      <c r="H19" s="55"/>
    </row>
    <row r="20" spans="1:8" x14ac:dyDescent="0.25">
      <c r="A20" s="31" t="s">
        <v>138</v>
      </c>
      <c r="B20" s="44">
        <v>608131.06400000001</v>
      </c>
      <c r="C20" s="45">
        <v>754544.60299999989</v>
      </c>
      <c r="D20" s="44">
        <v>729257.53799999994</v>
      </c>
      <c r="E20" s="45">
        <v>790375.40700000001</v>
      </c>
      <c r="F20" s="44">
        <v>2882308.6119999997</v>
      </c>
      <c r="H20" s="55"/>
    </row>
    <row r="21" spans="1:8" x14ac:dyDescent="0.25">
      <c r="A21" s="31" t="s">
        <v>139</v>
      </c>
      <c r="B21" s="91">
        <v>0.04</v>
      </c>
      <c r="C21" s="38">
        <v>0</v>
      </c>
      <c r="D21" s="44">
        <v>70694.552000000011</v>
      </c>
      <c r="E21" s="38">
        <v>-467.09899999999999</v>
      </c>
      <c r="F21" s="44">
        <v>70227.493000000002</v>
      </c>
      <c r="H21" s="55"/>
    </row>
    <row r="22" spans="1:8" x14ac:dyDescent="0.25">
      <c r="A22" s="34"/>
      <c r="B22" s="92"/>
      <c r="C22" s="22"/>
      <c r="D22" s="92"/>
      <c r="E22" s="22"/>
      <c r="F22" s="92"/>
      <c r="H22" s="89"/>
    </row>
    <row r="23" spans="1:8" x14ac:dyDescent="0.25">
      <c r="A23" s="34" t="s">
        <v>140</v>
      </c>
      <c r="B23" s="35">
        <v>219944.36799999999</v>
      </c>
      <c r="C23" s="43">
        <v>196583.22399999999</v>
      </c>
      <c r="D23" s="35">
        <v>217902.48100000003</v>
      </c>
      <c r="E23" s="43">
        <v>217093.58199999999</v>
      </c>
      <c r="F23" s="35">
        <v>851523.65500000003</v>
      </c>
      <c r="H23" s="89"/>
    </row>
    <row r="24" spans="1:8" x14ac:dyDescent="0.25">
      <c r="A24" s="34"/>
      <c r="B24" s="92"/>
      <c r="C24" s="22"/>
      <c r="D24" s="92"/>
      <c r="E24" s="22"/>
      <c r="F24" s="92"/>
      <c r="H24" s="89"/>
    </row>
    <row r="25" spans="1:8" x14ac:dyDescent="0.25">
      <c r="A25" s="34" t="s">
        <v>141</v>
      </c>
      <c r="B25" s="35">
        <v>148438.57200000001</v>
      </c>
      <c r="C25" s="43">
        <v>158161.875</v>
      </c>
      <c r="D25" s="35">
        <v>158187.22500000001</v>
      </c>
      <c r="E25" s="43">
        <v>146484.01300000001</v>
      </c>
      <c r="F25" s="35">
        <v>611271.68500000006</v>
      </c>
      <c r="H25" s="89"/>
    </row>
    <row r="26" spans="1:8" x14ac:dyDescent="0.25">
      <c r="A26" s="34"/>
      <c r="B26" s="92"/>
      <c r="C26" s="22"/>
      <c r="D26" s="92"/>
      <c r="E26" s="22"/>
      <c r="F26" s="92"/>
      <c r="H26" s="89"/>
    </row>
    <row r="27" spans="1:8" x14ac:dyDescent="0.25">
      <c r="A27" s="93" t="s">
        <v>142</v>
      </c>
      <c r="B27" s="35">
        <v>209284.54600000003</v>
      </c>
      <c r="C27" s="43">
        <v>145581.49200000009</v>
      </c>
      <c r="D27" s="35">
        <v>223524.27500000008</v>
      </c>
      <c r="E27" s="43">
        <v>95223.939000000071</v>
      </c>
      <c r="F27" s="35">
        <v>673614.25200000033</v>
      </c>
      <c r="H27" s="89"/>
    </row>
    <row r="28" spans="1:8" x14ac:dyDescent="0.25">
      <c r="A28" s="31" t="s">
        <v>143</v>
      </c>
      <c r="B28" s="44">
        <v>-198049.27100000001</v>
      </c>
      <c r="C28" s="45">
        <v>-344886.41800000001</v>
      </c>
      <c r="D28" s="44">
        <v>-287878.82199999993</v>
      </c>
      <c r="E28" s="45">
        <v>-292199.53100000002</v>
      </c>
      <c r="F28" s="44">
        <v>-1123014.0419999999</v>
      </c>
      <c r="H28" s="55"/>
    </row>
    <row r="29" spans="1:8" x14ac:dyDescent="0.25">
      <c r="A29" s="31" t="s">
        <v>144</v>
      </c>
      <c r="B29" s="44">
        <v>407333.81700000004</v>
      </c>
      <c r="C29" s="45">
        <v>490467.91000000009</v>
      </c>
      <c r="D29" s="44">
        <v>511403.09700000001</v>
      </c>
      <c r="E29" s="45">
        <v>387423.47000000009</v>
      </c>
      <c r="F29" s="44">
        <v>1796628.2940000002</v>
      </c>
      <c r="H29" s="55"/>
    </row>
    <row r="30" spans="1:8" x14ac:dyDescent="0.25">
      <c r="A30" s="34"/>
      <c r="B30" s="92"/>
      <c r="C30" s="22"/>
      <c r="D30" s="92"/>
      <c r="E30" s="22"/>
      <c r="F30" s="92"/>
      <c r="H30" s="89"/>
    </row>
    <row r="31" spans="1:8" x14ac:dyDescent="0.25">
      <c r="A31" s="94" t="s">
        <v>145</v>
      </c>
      <c r="B31" s="95">
        <v>15166460.581095001</v>
      </c>
      <c r="C31" s="96">
        <v>15921224.947566001</v>
      </c>
      <c r="D31" s="95">
        <v>14553696.704</v>
      </c>
      <c r="E31" s="96">
        <v>15002701.278999999</v>
      </c>
      <c r="F31" s="95">
        <v>60644083.511661001</v>
      </c>
      <c r="H31" s="89"/>
    </row>
    <row r="32" spans="1:8" x14ac:dyDescent="0.25">
      <c r="A32" s="23" t="s">
        <v>22</v>
      </c>
    </row>
    <row r="34" ht="12.75" customHeight="1" x14ac:dyDescent="0.25"/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D62DE-7962-48EA-995A-0825C26C1B88}">
  <sheetPr>
    <tabColor rgb="FF92D050"/>
  </sheetPr>
  <dimension ref="A1:L44"/>
  <sheetViews>
    <sheetView zoomScaleNormal="100" workbookViewId="0">
      <selection activeCell="A29" sqref="A29"/>
    </sheetView>
  </sheetViews>
  <sheetFormatPr baseColWidth="10" defaultColWidth="11.42578125" defaultRowHeight="13.5" x14ac:dyDescent="0.25"/>
  <cols>
    <col min="1" max="1" width="2.7109375" style="23" customWidth="1"/>
    <col min="2" max="2" width="4" style="23" customWidth="1"/>
    <col min="3" max="3" width="51.140625" style="23" customWidth="1"/>
    <col min="4" max="16384" width="11.42578125" style="23"/>
  </cols>
  <sheetData>
    <row r="1" spans="1:9" x14ac:dyDescent="0.25">
      <c r="A1" s="22" t="s">
        <v>158</v>
      </c>
    </row>
    <row r="2" spans="1:9" ht="11.25" customHeight="1" x14ac:dyDescent="0.25">
      <c r="A2" s="22" t="s">
        <v>245</v>
      </c>
    </row>
    <row r="3" spans="1:9" x14ac:dyDescent="0.25">
      <c r="A3" s="24" t="s">
        <v>159</v>
      </c>
    </row>
    <row r="4" spans="1:9" x14ac:dyDescent="0.25">
      <c r="A4" s="24" t="s">
        <v>225</v>
      </c>
    </row>
    <row r="5" spans="1:9" x14ac:dyDescent="0.25">
      <c r="A5" s="25"/>
    </row>
    <row r="6" spans="1:9" ht="27" x14ac:dyDescent="0.25">
      <c r="A6" s="26"/>
      <c r="B6" s="27"/>
      <c r="C6" s="27"/>
      <c r="D6" s="28" t="s">
        <v>17</v>
      </c>
      <c r="E6" s="29" t="s">
        <v>18</v>
      </c>
      <c r="F6" s="28" t="s">
        <v>19</v>
      </c>
      <c r="G6" s="29" t="s">
        <v>20</v>
      </c>
      <c r="H6" s="28" t="s">
        <v>125</v>
      </c>
      <c r="I6" s="30"/>
    </row>
    <row r="7" spans="1:9" x14ac:dyDescent="0.25">
      <c r="A7" s="31"/>
      <c r="C7" s="24"/>
      <c r="D7" s="32"/>
      <c r="E7" s="33"/>
      <c r="F7" s="32"/>
      <c r="G7" s="33"/>
      <c r="H7" s="32"/>
    </row>
    <row r="8" spans="1:9" x14ac:dyDescent="0.25">
      <c r="A8" s="257" t="s">
        <v>146</v>
      </c>
      <c r="B8" s="258"/>
      <c r="C8" s="258"/>
      <c r="D8" s="35">
        <v>875868.25699999998</v>
      </c>
      <c r="E8" s="35">
        <v>820292.054</v>
      </c>
      <c r="F8" s="35">
        <v>915342.7</v>
      </c>
      <c r="G8" s="35">
        <v>1081229.399</v>
      </c>
      <c r="H8" s="35">
        <v>3692732.41</v>
      </c>
      <c r="I8" s="36"/>
    </row>
    <row r="9" spans="1:9" x14ac:dyDescent="0.25">
      <c r="A9" s="31"/>
      <c r="C9" s="24"/>
      <c r="D9" s="37"/>
      <c r="E9" s="38"/>
      <c r="F9" s="37"/>
      <c r="G9" s="38"/>
      <c r="H9" s="37"/>
    </row>
    <row r="10" spans="1:9" x14ac:dyDescent="0.25">
      <c r="A10" s="39"/>
      <c r="B10" s="40"/>
      <c r="C10" s="40"/>
      <c r="D10" s="41"/>
      <c r="E10" s="42"/>
      <c r="F10" s="41"/>
      <c r="G10" s="42"/>
      <c r="H10" s="41"/>
    </row>
    <row r="11" spans="1:9" x14ac:dyDescent="0.25">
      <c r="A11" s="257" t="s">
        <v>163</v>
      </c>
      <c r="B11" s="258"/>
      <c r="C11" s="258"/>
      <c r="D11" s="35">
        <v>912232.69099999999</v>
      </c>
      <c r="E11" s="43">
        <v>2029711.3790000004</v>
      </c>
      <c r="F11" s="35">
        <v>977531.44199999992</v>
      </c>
      <c r="G11" s="43">
        <v>1368810.7850000001</v>
      </c>
      <c r="H11" s="35">
        <v>5288286.2970000012</v>
      </c>
    </row>
    <row r="12" spans="1:9" x14ac:dyDescent="0.25">
      <c r="A12" s="31"/>
      <c r="B12" s="253" t="s">
        <v>147</v>
      </c>
      <c r="C12" s="253"/>
      <c r="D12" s="44">
        <v>632470.17570967856</v>
      </c>
      <c r="E12" s="45">
        <v>-185560.76174824033</v>
      </c>
      <c r="F12" s="44">
        <v>480472.45040215371</v>
      </c>
      <c r="G12" s="45">
        <v>618986.85759239481</v>
      </c>
      <c r="H12" s="44">
        <v>1546368.7219559872</v>
      </c>
    </row>
    <row r="13" spans="1:9" x14ac:dyDescent="0.25">
      <c r="A13" s="31"/>
      <c r="C13" s="46" t="s">
        <v>148</v>
      </c>
      <c r="D13" s="47">
        <v>632470.17570967856</v>
      </c>
      <c r="E13" s="48">
        <v>582946.05671081098</v>
      </c>
      <c r="F13" s="47">
        <v>502874.53540215374</v>
      </c>
      <c r="G13" s="48">
        <v>618986.85759239481</v>
      </c>
      <c r="H13" s="47">
        <v>2337277.6254150383</v>
      </c>
    </row>
    <row r="14" spans="1:9" x14ac:dyDescent="0.25">
      <c r="A14" s="31"/>
      <c r="C14" s="46" t="s">
        <v>149</v>
      </c>
      <c r="D14" s="47">
        <v>0</v>
      </c>
      <c r="E14" s="48">
        <v>-3456109.6488311267</v>
      </c>
      <c r="F14" s="47">
        <v>-22402.084999999999</v>
      </c>
      <c r="G14" s="48">
        <v>0</v>
      </c>
      <c r="H14" s="47">
        <v>-3478511.7338311267</v>
      </c>
    </row>
    <row r="15" spans="1:9" x14ac:dyDescent="0.25">
      <c r="A15" s="31"/>
      <c r="C15" s="46" t="s">
        <v>150</v>
      </c>
      <c r="D15" s="49">
        <v>0</v>
      </c>
      <c r="E15" s="48">
        <v>2687602.8303720756</v>
      </c>
      <c r="F15" s="49">
        <v>0</v>
      </c>
      <c r="G15" s="50">
        <v>0</v>
      </c>
      <c r="H15" s="47">
        <v>2687602.8303720756</v>
      </c>
    </row>
    <row r="16" spans="1:9" x14ac:dyDescent="0.25">
      <c r="A16" s="31"/>
      <c r="C16" s="46"/>
      <c r="D16" s="49"/>
      <c r="E16" s="48"/>
      <c r="F16" s="49"/>
      <c r="G16" s="50"/>
      <c r="H16" s="47"/>
    </row>
    <row r="17" spans="1:12" x14ac:dyDescent="0.25">
      <c r="A17" s="31"/>
      <c r="B17" s="266" t="s">
        <v>255</v>
      </c>
      <c r="C17" s="266"/>
      <c r="D17" s="44">
        <v>196079.67629032145</v>
      </c>
      <c r="E17" s="45">
        <v>2137340.4607482408</v>
      </c>
      <c r="F17" s="44">
        <v>400891.20559784619</v>
      </c>
      <c r="G17" s="45">
        <v>610445.34240760538</v>
      </c>
      <c r="H17" s="44">
        <v>3344756.6850440139</v>
      </c>
    </row>
    <row r="18" spans="1:12" x14ac:dyDescent="0.25">
      <c r="A18" s="31"/>
      <c r="C18" s="46" t="s">
        <v>148</v>
      </c>
      <c r="D18" s="47">
        <v>196079.67629032145</v>
      </c>
      <c r="E18" s="48">
        <v>331668.19228918909</v>
      </c>
      <c r="F18" s="47">
        <v>400891.20559784619</v>
      </c>
      <c r="G18" s="48">
        <v>610445.34240760538</v>
      </c>
      <c r="H18" s="47">
        <v>1539084.416584962</v>
      </c>
    </row>
    <row r="19" spans="1:12" x14ac:dyDescent="0.25">
      <c r="A19" s="31"/>
      <c r="C19" s="46" t="s">
        <v>149</v>
      </c>
      <c r="D19" s="49">
        <v>0</v>
      </c>
      <c r="E19" s="48">
        <v>-71058.005168873206</v>
      </c>
      <c r="F19" s="49">
        <v>0</v>
      </c>
      <c r="G19" s="50">
        <v>0</v>
      </c>
      <c r="H19" s="47">
        <v>-71058.005168873206</v>
      </c>
    </row>
    <row r="20" spans="1:12" x14ac:dyDescent="0.25">
      <c r="A20" s="31"/>
      <c r="C20" s="46" t="s">
        <v>150</v>
      </c>
      <c r="D20" s="49">
        <v>0</v>
      </c>
      <c r="E20" s="48">
        <v>1876730.2736279247</v>
      </c>
      <c r="F20" s="49">
        <v>0</v>
      </c>
      <c r="G20" s="50">
        <v>0</v>
      </c>
      <c r="H20" s="47">
        <v>1876730.2736279247</v>
      </c>
    </row>
    <row r="21" spans="1:12" x14ac:dyDescent="0.25">
      <c r="A21" s="31"/>
      <c r="B21" s="253" t="s">
        <v>151</v>
      </c>
      <c r="C21" s="253"/>
      <c r="D21" s="44">
        <v>83682.839000000007</v>
      </c>
      <c r="E21" s="45">
        <v>77931.680000000008</v>
      </c>
      <c r="F21" s="44">
        <v>96167.785999999993</v>
      </c>
      <c r="G21" s="45">
        <v>139378.58499999999</v>
      </c>
      <c r="H21" s="44">
        <v>397160.89</v>
      </c>
      <c r="I21" s="30"/>
      <c r="J21" s="30"/>
      <c r="K21" s="30"/>
      <c r="L21" s="30"/>
    </row>
    <row r="22" spans="1:12" x14ac:dyDescent="0.25">
      <c r="A22" s="51"/>
      <c r="B22" s="52"/>
      <c r="C22" s="52"/>
      <c r="D22" s="53"/>
      <c r="E22" s="54"/>
      <c r="F22" s="53"/>
      <c r="G22" s="54"/>
      <c r="H22" s="53"/>
    </row>
    <row r="23" spans="1:12" x14ac:dyDescent="0.25">
      <c r="A23" s="31"/>
      <c r="B23" s="24"/>
      <c r="C23" s="24"/>
      <c r="D23" s="44"/>
      <c r="E23" s="45"/>
      <c r="F23" s="44"/>
      <c r="G23" s="45"/>
      <c r="H23" s="44"/>
    </row>
    <row r="24" spans="1:12" x14ac:dyDescent="0.25">
      <c r="A24" s="34" t="s">
        <v>182</v>
      </c>
      <c r="B24" s="24"/>
      <c r="C24" s="24"/>
      <c r="D24" s="35">
        <v>105527.527</v>
      </c>
      <c r="E24" s="43">
        <v>74895.698000000004</v>
      </c>
      <c r="F24" s="35">
        <v>68451.820999999996</v>
      </c>
      <c r="G24" s="43">
        <v>71318.815000000002</v>
      </c>
      <c r="H24" s="35">
        <v>320193.86099999998</v>
      </c>
      <c r="I24" s="55"/>
    </row>
    <row r="25" spans="1:12" x14ac:dyDescent="0.25">
      <c r="A25" s="51"/>
      <c r="B25" s="52"/>
      <c r="C25" s="52"/>
      <c r="D25" s="53"/>
      <c r="E25" s="54"/>
      <c r="F25" s="53"/>
      <c r="G25" s="54"/>
      <c r="H25" s="53"/>
    </row>
    <row r="26" spans="1:12" x14ac:dyDescent="0.25">
      <c r="A26" s="31"/>
      <c r="B26" s="24"/>
      <c r="C26" s="24"/>
      <c r="D26" s="44"/>
      <c r="E26" s="45"/>
      <c r="F26" s="44"/>
      <c r="G26" s="45"/>
      <c r="H26" s="44"/>
    </row>
    <row r="27" spans="1:12" x14ac:dyDescent="0.25">
      <c r="A27" s="264" t="s">
        <v>258</v>
      </c>
      <c r="B27" s="265"/>
      <c r="C27" s="265"/>
      <c r="D27" s="56">
        <v>0</v>
      </c>
      <c r="E27" s="57">
        <v>0</v>
      </c>
      <c r="F27" s="56">
        <v>0</v>
      </c>
      <c r="G27" s="57">
        <v>0</v>
      </c>
      <c r="H27" s="56">
        <v>0</v>
      </c>
    </row>
    <row r="28" spans="1:12" x14ac:dyDescent="0.25">
      <c r="A28" s="58"/>
      <c r="B28" s="59"/>
      <c r="C28" s="59"/>
      <c r="D28" s="60"/>
      <c r="E28" s="59"/>
      <c r="F28" s="60"/>
      <c r="G28" s="59"/>
      <c r="H28" s="60"/>
    </row>
    <row r="29" spans="1:12" x14ac:dyDescent="0.25">
      <c r="A29" s="61" t="s">
        <v>164</v>
      </c>
    </row>
    <row r="30" spans="1:12" x14ac:dyDescent="0.25">
      <c r="A30" s="61" t="s">
        <v>257</v>
      </c>
    </row>
    <row r="31" spans="1:12" x14ac:dyDescent="0.25">
      <c r="A31" s="61" t="s">
        <v>22</v>
      </c>
    </row>
    <row r="34" spans="4:9" x14ac:dyDescent="0.25">
      <c r="D34" s="55"/>
      <c r="E34" s="55"/>
      <c r="F34" s="55"/>
      <c r="G34" s="55"/>
      <c r="H34" s="55"/>
      <c r="I34" s="62"/>
    </row>
    <row r="35" spans="4:9" x14ac:dyDescent="0.25">
      <c r="D35" s="55"/>
      <c r="E35" s="55"/>
      <c r="F35" s="55"/>
      <c r="G35" s="55"/>
      <c r="H35" s="55"/>
    </row>
    <row r="36" spans="4:9" x14ac:dyDescent="0.25">
      <c r="D36" s="55"/>
      <c r="E36" s="55"/>
      <c r="F36" s="55"/>
      <c r="G36" s="55"/>
      <c r="H36" s="55"/>
    </row>
    <row r="37" spans="4:9" x14ac:dyDescent="0.25">
      <c r="D37" s="55"/>
      <c r="E37" s="55"/>
      <c r="F37" s="55"/>
      <c r="G37" s="55"/>
      <c r="H37" s="55"/>
    </row>
    <row r="38" spans="4:9" x14ac:dyDescent="0.25">
      <c r="D38" s="63"/>
      <c r="E38" s="63"/>
      <c r="F38" s="63"/>
      <c r="G38" s="63"/>
      <c r="H38" s="55"/>
    </row>
    <row r="39" spans="4:9" x14ac:dyDescent="0.25">
      <c r="D39" s="55"/>
      <c r="E39" s="55"/>
      <c r="F39" s="55"/>
      <c r="G39" s="55"/>
      <c r="H39" s="55"/>
    </row>
    <row r="40" spans="4:9" x14ac:dyDescent="0.25">
      <c r="D40" s="55"/>
      <c r="E40" s="55"/>
      <c r="F40" s="55"/>
      <c r="G40" s="55"/>
      <c r="H40" s="55"/>
    </row>
    <row r="41" spans="4:9" x14ac:dyDescent="0.25">
      <c r="D41" s="55"/>
      <c r="E41" s="55"/>
      <c r="F41" s="55"/>
      <c r="G41" s="55"/>
      <c r="H41" s="55"/>
    </row>
    <row r="42" spans="4:9" x14ac:dyDescent="0.25">
      <c r="D42" s="55"/>
      <c r="E42" s="55"/>
      <c r="F42" s="55"/>
      <c r="G42" s="55"/>
      <c r="H42" s="55"/>
    </row>
    <row r="43" spans="4:9" x14ac:dyDescent="0.25">
      <c r="D43" s="55"/>
      <c r="E43" s="55"/>
      <c r="F43" s="55"/>
      <c r="G43" s="55"/>
      <c r="H43" s="55"/>
    </row>
    <row r="44" spans="4:9" x14ac:dyDescent="0.25">
      <c r="D44" s="55"/>
      <c r="E44" s="55"/>
      <c r="F44" s="55"/>
      <c r="G44" s="55"/>
      <c r="H44" s="55"/>
    </row>
  </sheetData>
  <mergeCells count="6">
    <mergeCell ref="A27:C27"/>
    <mergeCell ref="A8:C8"/>
    <mergeCell ref="A11:C11"/>
    <mergeCell ref="B12:C12"/>
    <mergeCell ref="B17:C17"/>
    <mergeCell ref="B21:C2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D8ACE-AED6-4032-8646-61806460AA2B}">
  <sheetPr>
    <tabColor rgb="FF92D050"/>
  </sheetPr>
  <dimension ref="A1:H38"/>
  <sheetViews>
    <sheetView showGridLines="0" topLeftCell="A11" zoomScaleNormal="100" workbookViewId="0">
      <selection activeCell="G21" sqref="G21"/>
    </sheetView>
  </sheetViews>
  <sheetFormatPr baseColWidth="10" defaultColWidth="10.85546875" defaultRowHeight="13.5" x14ac:dyDescent="0.25"/>
  <cols>
    <col min="1" max="1" width="68.5703125" style="2" customWidth="1"/>
    <col min="2" max="2" width="31.42578125" style="2" customWidth="1"/>
    <col min="3" max="3" width="14.85546875" style="2" customWidth="1"/>
    <col min="4" max="16384" width="10.85546875" style="2"/>
  </cols>
  <sheetData>
    <row r="1" spans="1:8" x14ac:dyDescent="0.25">
      <c r="A1" s="1" t="s">
        <v>45</v>
      </c>
    </row>
    <row r="2" spans="1:8" x14ac:dyDescent="0.25">
      <c r="A2" s="1" t="s">
        <v>243</v>
      </c>
    </row>
    <row r="4" spans="1:8" x14ac:dyDescent="0.25">
      <c r="A4" s="3" t="s">
        <v>46</v>
      </c>
      <c r="B4" s="4" t="s">
        <v>47</v>
      </c>
      <c r="C4" s="5" t="s">
        <v>48</v>
      </c>
    </row>
    <row r="5" spans="1:8" ht="27" x14ac:dyDescent="0.25">
      <c r="A5" s="199" t="s">
        <v>261</v>
      </c>
      <c r="B5" s="200" t="s">
        <v>211</v>
      </c>
      <c r="C5" s="201">
        <v>2.4592547478091031E-2</v>
      </c>
    </row>
    <row r="6" spans="1:8" ht="27" x14ac:dyDescent="0.25">
      <c r="A6" s="202" t="s">
        <v>175</v>
      </c>
      <c r="B6" s="203" t="s">
        <v>211</v>
      </c>
      <c r="C6" s="201">
        <v>4.2133806881510194E-2</v>
      </c>
    </row>
    <row r="7" spans="1:8" x14ac:dyDescent="0.25">
      <c r="A7" s="202" t="s">
        <v>49</v>
      </c>
      <c r="B7" s="203" t="s">
        <v>212</v>
      </c>
      <c r="C7" s="204">
        <v>964.01253968253957</v>
      </c>
    </row>
    <row r="8" spans="1:8" x14ac:dyDescent="0.25">
      <c r="A8" s="199" t="s">
        <v>50</v>
      </c>
      <c r="B8" s="205" t="s">
        <v>213</v>
      </c>
      <c r="C8" s="206">
        <v>947.24737704918005</v>
      </c>
    </row>
    <row r="9" spans="1:8" x14ac:dyDescent="0.25">
      <c r="A9" s="199"/>
      <c r="B9" s="205" t="s">
        <v>214</v>
      </c>
      <c r="C9" s="206">
        <v>959.15354838709675</v>
      </c>
    </row>
    <row r="10" spans="1:8" x14ac:dyDescent="0.25">
      <c r="A10" s="199"/>
      <c r="B10" s="207" t="s">
        <v>215</v>
      </c>
      <c r="C10" s="208">
        <v>935.88096774193548</v>
      </c>
    </row>
    <row r="11" spans="1:8" x14ac:dyDescent="0.25">
      <c r="A11" s="199"/>
      <c r="B11" s="205" t="s">
        <v>211</v>
      </c>
      <c r="C11" s="206">
        <v>951.64120967741906</v>
      </c>
    </row>
    <row r="12" spans="1:8" x14ac:dyDescent="0.25">
      <c r="A12" s="209"/>
      <c r="B12" s="207" t="s">
        <v>216</v>
      </c>
      <c r="C12" s="210">
        <v>983.33498353354287</v>
      </c>
      <c r="D12" s="136"/>
      <c r="H12" s="156"/>
    </row>
    <row r="13" spans="1:8" x14ac:dyDescent="0.25">
      <c r="A13" s="199" t="s">
        <v>51</v>
      </c>
      <c r="B13" s="205" t="s">
        <v>212</v>
      </c>
      <c r="C13" s="211">
        <v>4.2367267330109124</v>
      </c>
      <c r="H13" s="156"/>
    </row>
    <row r="14" spans="1:8" x14ac:dyDescent="0.25">
      <c r="A14" s="199" t="s">
        <v>179</v>
      </c>
      <c r="B14" s="205" t="s">
        <v>213</v>
      </c>
      <c r="C14" s="211">
        <v>4.3198848336641911</v>
      </c>
      <c r="H14" s="156"/>
    </row>
    <row r="15" spans="1:8" x14ac:dyDescent="0.25">
      <c r="A15" s="199"/>
      <c r="B15" s="205" t="s">
        <v>214</v>
      </c>
      <c r="C15" s="211">
        <v>4.443643352801983</v>
      </c>
      <c r="F15" s="212"/>
      <c r="H15" s="156"/>
    </row>
    <row r="16" spans="1:8" x14ac:dyDescent="0.25">
      <c r="A16" s="199"/>
      <c r="B16" s="205" t="s">
        <v>215</v>
      </c>
      <c r="C16" s="211">
        <v>5.031357817649841</v>
      </c>
    </row>
    <row r="17" spans="1:7" x14ac:dyDescent="0.25">
      <c r="A17" s="199"/>
      <c r="B17" s="203" t="s">
        <v>211</v>
      </c>
      <c r="C17" s="213">
        <v>4.5109505031419799</v>
      </c>
    </row>
    <row r="18" spans="1:7" x14ac:dyDescent="0.25">
      <c r="A18" s="199"/>
      <c r="B18" s="205" t="s">
        <v>185</v>
      </c>
      <c r="C18" s="214">
        <v>4.1489141437200097</v>
      </c>
    </row>
    <row r="19" spans="1:7" x14ac:dyDescent="0.25">
      <c r="A19" s="202" t="s">
        <v>178</v>
      </c>
      <c r="B19" s="203" t="s">
        <v>212</v>
      </c>
      <c r="C19" s="215">
        <v>4.313981961358869</v>
      </c>
    </row>
    <row r="20" spans="1:7" x14ac:dyDescent="0.25">
      <c r="A20" s="199" t="s">
        <v>180</v>
      </c>
      <c r="B20" s="205" t="s">
        <v>213</v>
      </c>
      <c r="C20" s="211">
        <v>4.4391406073398887</v>
      </c>
    </row>
    <row r="21" spans="1:7" x14ac:dyDescent="0.25">
      <c r="B21" s="205" t="s">
        <v>214</v>
      </c>
      <c r="C21" s="211">
        <v>4.5923652244762048</v>
      </c>
    </row>
    <row r="22" spans="1:7" x14ac:dyDescent="0.25">
      <c r="A22" s="209"/>
      <c r="B22" s="205" t="s">
        <v>215</v>
      </c>
      <c r="C22" s="216">
        <v>5.4529858547292225</v>
      </c>
    </row>
    <row r="23" spans="1:7" x14ac:dyDescent="0.25">
      <c r="A23" s="202" t="s">
        <v>52</v>
      </c>
      <c r="B23" s="203" t="s">
        <v>217</v>
      </c>
      <c r="C23" s="204">
        <v>262.77600000000001</v>
      </c>
    </row>
    <row r="24" spans="1:7" x14ac:dyDescent="0.25">
      <c r="A24" s="199" t="s">
        <v>53</v>
      </c>
      <c r="B24" s="205" t="s">
        <v>218</v>
      </c>
      <c r="C24" s="206">
        <v>339.54</v>
      </c>
    </row>
    <row r="25" spans="1:7" x14ac:dyDescent="0.25">
      <c r="A25" s="199"/>
      <c r="B25" s="205" t="s">
        <v>219</v>
      </c>
      <c r="C25" s="206">
        <v>302.01</v>
      </c>
      <c r="G25" s="217"/>
    </row>
    <row r="26" spans="1:7" ht="12.75" customHeight="1" x14ac:dyDescent="0.25">
      <c r="A26" s="209"/>
      <c r="B26" s="207" t="s">
        <v>220</v>
      </c>
      <c r="C26" s="208">
        <v>350.96199999999999</v>
      </c>
      <c r="G26" s="217"/>
    </row>
    <row r="27" spans="1:7" ht="12.75" customHeight="1" x14ac:dyDescent="0.25">
      <c r="A27" s="199" t="s">
        <v>54</v>
      </c>
      <c r="B27" s="205" t="s">
        <v>217</v>
      </c>
      <c r="C27" s="204">
        <v>706.64800500869796</v>
      </c>
    </row>
    <row r="28" spans="1:7" ht="12.75" customHeight="1" x14ac:dyDescent="0.25">
      <c r="A28" s="199" t="s">
        <v>53</v>
      </c>
      <c r="B28" s="205" t="s">
        <v>218</v>
      </c>
      <c r="C28" s="206">
        <v>733.17299962043762</v>
      </c>
      <c r="F28" s="150"/>
    </row>
    <row r="29" spans="1:7" ht="12.75" customHeight="1" x14ac:dyDescent="0.25">
      <c r="A29" s="199"/>
      <c r="B29" s="205" t="s">
        <v>219</v>
      </c>
      <c r="C29" s="206">
        <v>725.20560026168823</v>
      </c>
      <c r="F29" s="150"/>
    </row>
    <row r="30" spans="1:7" ht="12.75" customHeight="1" x14ac:dyDescent="0.25">
      <c r="A30" s="199"/>
      <c r="B30" s="207" t="s">
        <v>220</v>
      </c>
      <c r="C30" s="208">
        <v>738.18504762649536</v>
      </c>
      <c r="F30" s="150"/>
    </row>
    <row r="31" spans="1:7" ht="12.75" customHeight="1" x14ac:dyDescent="0.25">
      <c r="A31" s="199"/>
      <c r="B31" s="205" t="s">
        <v>221</v>
      </c>
      <c r="C31" s="218">
        <v>2903.2116525173201</v>
      </c>
      <c r="E31" s="219"/>
      <c r="F31" s="150"/>
    </row>
    <row r="32" spans="1:7" ht="12.75" customHeight="1" x14ac:dyDescent="0.25">
      <c r="A32" s="199"/>
      <c r="B32" s="205" t="s">
        <v>186</v>
      </c>
      <c r="C32" s="218">
        <v>3022.0461001396179</v>
      </c>
      <c r="E32" s="219"/>
      <c r="F32" s="150"/>
    </row>
    <row r="33" spans="1:4" x14ac:dyDescent="0.25">
      <c r="A33" s="202" t="s">
        <v>165</v>
      </c>
      <c r="B33" s="203" t="s">
        <v>246</v>
      </c>
      <c r="C33" s="220">
        <v>0.80804794551824732</v>
      </c>
    </row>
    <row r="34" spans="1:4" x14ac:dyDescent="0.25">
      <c r="A34" s="237" t="s">
        <v>55</v>
      </c>
      <c r="B34" s="203" t="s">
        <v>221</v>
      </c>
      <c r="C34" s="221">
        <v>16537.314912344562</v>
      </c>
      <c r="D34" s="146"/>
    </row>
    <row r="35" spans="1:4" x14ac:dyDescent="0.25">
      <c r="A35" s="238"/>
      <c r="B35" s="207" t="s">
        <v>186</v>
      </c>
      <c r="C35" s="222">
        <v>13046.609029041856</v>
      </c>
      <c r="D35" s="223"/>
    </row>
    <row r="36" spans="1:4" x14ac:dyDescent="0.25">
      <c r="A36" s="2" t="s">
        <v>259</v>
      </c>
    </row>
    <row r="37" spans="1:4" x14ac:dyDescent="0.25">
      <c r="A37" s="2" t="s">
        <v>160</v>
      </c>
    </row>
    <row r="38" spans="1:4" x14ac:dyDescent="0.25">
      <c r="C38" s="147"/>
    </row>
  </sheetData>
  <mergeCells count="1">
    <mergeCell ref="A34:A3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89520-0D82-476F-9757-EB80EFAD2484}">
  <sheetPr>
    <tabColor rgb="FF92D050"/>
  </sheetPr>
  <dimension ref="A1:C11"/>
  <sheetViews>
    <sheetView workbookViewId="0">
      <selection activeCell="C4" sqref="A4:C4"/>
    </sheetView>
  </sheetViews>
  <sheetFormatPr baseColWidth="10" defaultRowHeight="13.5" x14ac:dyDescent="0.25"/>
  <cols>
    <col min="1" max="1" width="62.28515625" style="150" customWidth="1"/>
    <col min="2" max="2" width="11.42578125" style="150"/>
    <col min="3" max="3" width="36.42578125" style="150" customWidth="1"/>
    <col min="4" max="16384" width="11.42578125" style="150"/>
  </cols>
  <sheetData>
    <row r="1" spans="1:3" x14ac:dyDescent="0.25">
      <c r="A1" s="149" t="s">
        <v>56</v>
      </c>
    </row>
    <row r="2" spans="1:3" x14ac:dyDescent="0.25">
      <c r="A2" s="149" t="s">
        <v>260</v>
      </c>
    </row>
    <row r="4" spans="1:3" x14ac:dyDescent="0.25">
      <c r="A4" s="228" t="s">
        <v>46</v>
      </c>
      <c r="B4" s="229" t="s">
        <v>48</v>
      </c>
      <c r="C4" s="230" t="s">
        <v>62</v>
      </c>
    </row>
    <row r="5" spans="1:3" s="195" customFormat="1" ht="38.25" x14ac:dyDescent="0.25">
      <c r="A5" s="225" t="s">
        <v>262</v>
      </c>
      <c r="B5" s="194">
        <v>3.5835290678596816E-2</v>
      </c>
      <c r="C5" s="131" t="s">
        <v>63</v>
      </c>
    </row>
    <row r="6" spans="1:3" s="195" customFormat="1" ht="38.25" x14ac:dyDescent="0.25">
      <c r="A6" s="225" t="s">
        <v>264</v>
      </c>
      <c r="B6" s="194">
        <v>0.26320618791904993</v>
      </c>
      <c r="C6" s="131" t="s">
        <v>63</v>
      </c>
    </row>
    <row r="7" spans="1:3" s="195" customFormat="1" ht="38.25" x14ac:dyDescent="0.25">
      <c r="A7" s="226" t="s">
        <v>265</v>
      </c>
      <c r="B7" s="196">
        <v>0.30489336228062325</v>
      </c>
      <c r="C7" s="131" t="s">
        <v>63</v>
      </c>
    </row>
    <row r="8" spans="1:3" s="195" customFormat="1" ht="38.25" x14ac:dyDescent="0.25">
      <c r="A8" s="225" t="s">
        <v>263</v>
      </c>
      <c r="B8" s="18">
        <v>3.1704392206860471E-2</v>
      </c>
      <c r="C8" s="8" t="s">
        <v>63</v>
      </c>
    </row>
    <row r="9" spans="1:3" s="195" customFormat="1" ht="38.25" x14ac:dyDescent="0.25">
      <c r="A9" s="225" t="s">
        <v>266</v>
      </c>
      <c r="B9" s="19">
        <v>0.2641000273621541</v>
      </c>
      <c r="C9" s="14" t="s">
        <v>63</v>
      </c>
    </row>
    <row r="10" spans="1:3" s="195" customFormat="1" ht="38.25" x14ac:dyDescent="0.25">
      <c r="A10" s="227" t="s">
        <v>267</v>
      </c>
      <c r="B10" s="20">
        <v>0.31806189748840935</v>
      </c>
      <c r="C10" s="21" t="s">
        <v>63</v>
      </c>
    </row>
    <row r="11" spans="1:3" x14ac:dyDescent="0.25">
      <c r="A11" s="150" t="s">
        <v>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2720-BB8A-4FA3-8929-E8E823845920}">
  <sheetPr>
    <tabColor rgb="FF92D050"/>
  </sheetPr>
  <dimension ref="A1:G6"/>
  <sheetViews>
    <sheetView showGridLines="0" workbookViewId="0">
      <selection activeCell="A2" sqref="A2"/>
    </sheetView>
  </sheetViews>
  <sheetFormatPr baseColWidth="10" defaultColWidth="10.85546875" defaultRowHeight="13.5" x14ac:dyDescent="0.25"/>
  <cols>
    <col min="1" max="1" width="19.7109375" style="2" customWidth="1"/>
    <col min="2" max="7" width="12.140625" style="2" customWidth="1"/>
    <col min="8" max="16384" width="10.85546875" style="2"/>
  </cols>
  <sheetData>
    <row r="1" spans="1:7" x14ac:dyDescent="0.25">
      <c r="A1" s="1" t="s">
        <v>0</v>
      </c>
    </row>
    <row r="2" spans="1:7" x14ac:dyDescent="0.25">
      <c r="A2" s="1" t="s">
        <v>57</v>
      </c>
    </row>
    <row r="4" spans="1:7" ht="40.5" x14ac:dyDescent="0.25">
      <c r="A4" s="124" t="s">
        <v>58</v>
      </c>
      <c r="B4" s="4" t="s">
        <v>190</v>
      </c>
      <c r="C4" s="4" t="s">
        <v>191</v>
      </c>
      <c r="D4" s="4" t="s">
        <v>6</v>
      </c>
      <c r="E4" s="4" t="s">
        <v>176</v>
      </c>
      <c r="F4" s="4" t="s">
        <v>59</v>
      </c>
      <c r="G4" s="4" t="s">
        <v>8</v>
      </c>
    </row>
    <row r="5" spans="1:7" ht="27" x14ac:dyDescent="0.25">
      <c r="A5" s="197" t="s">
        <v>60</v>
      </c>
      <c r="B5" s="198">
        <v>1.63</v>
      </c>
      <c r="C5" s="198">
        <v>1.82</v>
      </c>
      <c r="D5" s="198">
        <v>2.39</v>
      </c>
      <c r="E5" s="198">
        <v>2.39</v>
      </c>
      <c r="F5" s="198">
        <v>1.04</v>
      </c>
      <c r="G5" s="198">
        <v>1</v>
      </c>
    </row>
    <row r="6" spans="1:7" x14ac:dyDescent="0.25">
      <c r="A6" s="2" t="s">
        <v>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ECCB9D-CAFA-4B62-9F3B-6E9B13F6D45D}">
  <sheetPr>
    <tabColor rgb="FF92D050"/>
  </sheetPr>
  <dimension ref="A1:H14"/>
  <sheetViews>
    <sheetView showGridLines="0" workbookViewId="0">
      <selection activeCell="C30" sqref="C30"/>
    </sheetView>
  </sheetViews>
  <sheetFormatPr baseColWidth="10" defaultColWidth="10.85546875" defaultRowHeight="13.5" x14ac:dyDescent="0.25"/>
  <cols>
    <col min="1" max="1" width="53.85546875" style="2" customWidth="1"/>
    <col min="2" max="4" width="16" style="2" customWidth="1"/>
    <col min="5" max="16384" width="10.85546875" style="2"/>
  </cols>
  <sheetData>
    <row r="1" spans="1:8" x14ac:dyDescent="0.25">
      <c r="A1" s="1" t="s">
        <v>10</v>
      </c>
    </row>
    <row r="2" spans="1:8" x14ac:dyDescent="0.25">
      <c r="A2" s="1" t="s">
        <v>226</v>
      </c>
      <c r="C2" s="136"/>
    </row>
    <row r="3" spans="1:8" x14ac:dyDescent="0.25">
      <c r="A3" s="2" t="s">
        <v>225</v>
      </c>
    </row>
    <row r="5" spans="1:8" ht="26.45" customHeight="1" x14ac:dyDescent="0.25">
      <c r="A5" s="233" t="s">
        <v>1</v>
      </c>
      <c r="B5" s="235" t="s">
        <v>2</v>
      </c>
      <c r="C5" s="233" t="s">
        <v>3</v>
      </c>
      <c r="D5" s="239" t="s">
        <v>4</v>
      </c>
      <c r="E5" s="187"/>
    </row>
    <row r="6" spans="1:8" x14ac:dyDescent="0.25">
      <c r="A6" s="234"/>
      <c r="B6" s="236"/>
      <c r="C6" s="234"/>
      <c r="D6" s="240"/>
      <c r="E6" s="187"/>
    </row>
    <row r="7" spans="1:8" x14ac:dyDescent="0.25">
      <c r="A7" s="188" t="s">
        <v>227</v>
      </c>
      <c r="B7" s="171">
        <v>13504156.034661004</v>
      </c>
      <c r="C7" s="170">
        <f>B7-D7</f>
        <v>-22018.707190547138</v>
      </c>
      <c r="D7" s="189">
        <v>13526174.741851551</v>
      </c>
      <c r="E7" s="187"/>
      <c r="F7" s="156"/>
      <c r="G7" s="156"/>
      <c r="H7" s="156"/>
    </row>
    <row r="8" spans="1:8" x14ac:dyDescent="0.25">
      <c r="A8" s="190" t="s">
        <v>228</v>
      </c>
      <c r="B8" s="171">
        <v>-14481633.945</v>
      </c>
      <c r="C8" s="170">
        <f t="shared" ref="C8:C13" si="0">B8-D8</f>
        <v>34635.162973247468</v>
      </c>
      <c r="D8" s="189">
        <v>-14516269.107973248</v>
      </c>
      <c r="E8" s="187"/>
      <c r="F8" s="156"/>
      <c r="G8" s="156"/>
      <c r="H8" s="156"/>
    </row>
    <row r="9" spans="1:8" x14ac:dyDescent="0.25">
      <c r="A9" s="188" t="s">
        <v>5</v>
      </c>
      <c r="B9" s="171">
        <v>8308522.3960000006</v>
      </c>
      <c r="C9" s="170">
        <f t="shared" si="0"/>
        <v>95019.3537719585</v>
      </c>
      <c r="D9" s="189">
        <v>8213503.0422280421</v>
      </c>
      <c r="E9" s="187"/>
      <c r="F9" s="156"/>
      <c r="G9" s="156"/>
      <c r="H9" s="156"/>
    </row>
    <row r="10" spans="1:8" x14ac:dyDescent="0.25">
      <c r="A10" s="188" t="s">
        <v>6</v>
      </c>
      <c r="B10" s="171">
        <v>13436198.081</v>
      </c>
      <c r="C10" s="170">
        <f t="shared" si="0"/>
        <v>201423.75144991465</v>
      </c>
      <c r="D10" s="189">
        <v>13234774.329550086</v>
      </c>
      <c r="E10" s="187"/>
      <c r="F10" s="156"/>
      <c r="G10" s="156"/>
      <c r="H10" s="156"/>
    </row>
    <row r="11" spans="1:8" x14ac:dyDescent="0.25">
      <c r="A11" s="188" t="s">
        <v>7</v>
      </c>
      <c r="B11" s="171">
        <v>33914940.395999998</v>
      </c>
      <c r="C11" s="170">
        <f t="shared" si="0"/>
        <v>222182.63430774957</v>
      </c>
      <c r="D11" s="189">
        <v>33692757.761692248</v>
      </c>
      <c r="E11" s="187"/>
      <c r="F11" s="156"/>
      <c r="G11" s="156"/>
      <c r="H11" s="156"/>
    </row>
    <row r="12" spans="1:8" x14ac:dyDescent="0.25">
      <c r="A12" s="188" t="s">
        <v>8</v>
      </c>
      <c r="B12" s="171">
        <v>673614.25200000033</v>
      </c>
      <c r="C12" s="170">
        <f t="shared" si="0"/>
        <v>4243.7697876000311</v>
      </c>
      <c r="D12" s="189">
        <v>669370.4822124003</v>
      </c>
      <c r="E12" s="187"/>
      <c r="F12" s="156"/>
      <c r="G12" s="156"/>
      <c r="H12" s="156"/>
    </row>
    <row r="13" spans="1:8" ht="16.350000000000001" customHeight="1" x14ac:dyDescent="0.25">
      <c r="A13" s="191" t="s">
        <v>9</v>
      </c>
      <c r="B13" s="174">
        <v>55355797.214661002</v>
      </c>
      <c r="C13" s="172">
        <f t="shared" si="0"/>
        <v>535485.96509992331</v>
      </c>
      <c r="D13" s="192">
        <v>54820311.249561079</v>
      </c>
      <c r="E13" s="187"/>
      <c r="F13" s="156"/>
      <c r="G13" s="156"/>
      <c r="H13" s="156"/>
    </row>
    <row r="14" spans="1:8" x14ac:dyDescent="0.25">
      <c r="A14" s="179" t="s">
        <v>13</v>
      </c>
      <c r="C14" s="193"/>
    </row>
  </sheetData>
  <mergeCells count="4">
    <mergeCell ref="A5:A6"/>
    <mergeCell ref="B5:B6"/>
    <mergeCell ref="C5:C6"/>
    <mergeCell ref="D5:D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5D968-2A67-4E9B-9558-6CEDDE235693}">
  <sheetPr>
    <tabColor rgb="FF92D050"/>
  </sheetPr>
  <dimension ref="A1:E12"/>
  <sheetViews>
    <sheetView showGridLines="0" workbookViewId="0">
      <selection activeCell="H15" sqref="H15"/>
    </sheetView>
  </sheetViews>
  <sheetFormatPr baseColWidth="10" defaultColWidth="10.85546875" defaultRowHeight="13.5" x14ac:dyDescent="0.25"/>
  <cols>
    <col min="1" max="1" width="28.140625" style="2" customWidth="1"/>
    <col min="2" max="2" width="27" style="2" bestFit="1" customWidth="1"/>
    <col min="3" max="16384" width="10.85546875" style="2"/>
  </cols>
  <sheetData>
    <row r="1" spans="1:5" x14ac:dyDescent="0.25">
      <c r="A1" s="1" t="s">
        <v>14</v>
      </c>
    </row>
    <row r="2" spans="1:5" ht="15" x14ac:dyDescent="0.25">
      <c r="A2" s="1" t="s">
        <v>242</v>
      </c>
    </row>
    <row r="3" spans="1:5" x14ac:dyDescent="0.25">
      <c r="A3" s="2" t="s">
        <v>225</v>
      </c>
    </row>
    <row r="5" spans="1:5" s="150" customFormat="1" ht="14.45" customHeight="1" x14ac:dyDescent="0.25">
      <c r="A5" s="3" t="s">
        <v>169</v>
      </c>
      <c r="B5" s="124" t="s">
        <v>1</v>
      </c>
      <c r="C5" s="124" t="s">
        <v>167</v>
      </c>
      <c r="E5" s="180"/>
    </row>
    <row r="6" spans="1:5" s="150" customFormat="1" ht="14.45" customHeight="1" x14ac:dyDescent="0.25">
      <c r="A6" s="181" t="s">
        <v>229</v>
      </c>
      <c r="B6" s="182" t="s">
        <v>170</v>
      </c>
      <c r="C6" s="183">
        <v>0</v>
      </c>
      <c r="D6" s="184"/>
      <c r="E6" s="185"/>
    </row>
    <row r="7" spans="1:5" s="150" customFormat="1" ht="12" customHeight="1" x14ac:dyDescent="0.25">
      <c r="A7" s="241" t="s">
        <v>244</v>
      </c>
      <c r="B7" s="241"/>
    </row>
    <row r="8" spans="1:5" s="150" customFormat="1" ht="6.75" hidden="1" customHeight="1" x14ac:dyDescent="0.25">
      <c r="A8" s="242"/>
      <c r="B8" s="242"/>
    </row>
    <row r="9" spans="1:5" x14ac:dyDescent="0.25">
      <c r="A9" s="186" t="s">
        <v>168</v>
      </c>
      <c r="B9" s="75"/>
    </row>
    <row r="11" spans="1:5" x14ac:dyDescent="0.25">
      <c r="B11" s="150"/>
    </row>
    <row r="12" spans="1:5" x14ac:dyDescent="0.25">
      <c r="B12" s="150"/>
    </row>
  </sheetData>
  <mergeCells count="1">
    <mergeCell ref="A7:B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41119-0BB9-4EB2-9E1D-1B038ACBFD40}">
  <sheetPr>
    <tabColor rgb="FF92D050"/>
  </sheetPr>
  <dimension ref="A1:E10"/>
  <sheetViews>
    <sheetView showGridLines="0" workbookViewId="0">
      <selection activeCell="A6" sqref="A6"/>
    </sheetView>
  </sheetViews>
  <sheetFormatPr baseColWidth="10" defaultColWidth="10.85546875" defaultRowHeight="13.5" x14ac:dyDescent="0.25"/>
  <cols>
    <col min="1" max="3" width="18.42578125" style="2" customWidth="1"/>
    <col min="4" max="16384" width="10.85546875" style="2"/>
  </cols>
  <sheetData>
    <row r="1" spans="1:5" x14ac:dyDescent="0.25">
      <c r="A1" s="1" t="s">
        <v>23</v>
      </c>
    </row>
    <row r="2" spans="1:5" x14ac:dyDescent="0.25">
      <c r="A2" s="1" t="s">
        <v>230</v>
      </c>
      <c r="E2" s="136"/>
    </row>
    <row r="3" spans="1:5" x14ac:dyDescent="0.25">
      <c r="A3" s="2" t="s">
        <v>225</v>
      </c>
    </row>
    <row r="5" spans="1:5" ht="40.5" x14ac:dyDescent="0.25">
      <c r="A5" s="4" t="s">
        <v>11</v>
      </c>
      <c r="B5" s="4" t="s">
        <v>3</v>
      </c>
      <c r="C5" s="4" t="s">
        <v>12</v>
      </c>
    </row>
    <row r="6" spans="1:5" x14ac:dyDescent="0.25">
      <c r="A6" s="151">
        <v>3692732.41</v>
      </c>
      <c r="B6" s="151">
        <f>A6-C6</f>
        <v>27204.529270492494</v>
      </c>
      <c r="C6" s="151">
        <v>3665527.8807295077</v>
      </c>
    </row>
    <row r="7" spans="1:5" x14ac:dyDescent="0.25">
      <c r="A7" s="179" t="s">
        <v>13</v>
      </c>
    </row>
    <row r="10" spans="1:5" x14ac:dyDescent="0.25">
      <c r="B10" s="16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36FA9-678D-469E-A4D0-8FF1C14675EE}">
  <sheetPr>
    <tabColor rgb="FF92D050"/>
  </sheetPr>
  <dimension ref="A1:G24"/>
  <sheetViews>
    <sheetView showGridLines="0" workbookViewId="0">
      <selection activeCell="A27" sqref="A26:A27"/>
    </sheetView>
  </sheetViews>
  <sheetFormatPr baseColWidth="10" defaultColWidth="10.85546875" defaultRowHeight="13.5" x14ac:dyDescent="0.25"/>
  <cols>
    <col min="1" max="4" width="21.140625" style="2" customWidth="1"/>
    <col min="5" max="16384" width="10.85546875" style="2"/>
  </cols>
  <sheetData>
    <row r="1" spans="1:7" x14ac:dyDescent="0.25">
      <c r="A1" s="1" t="s">
        <v>26</v>
      </c>
    </row>
    <row r="2" spans="1:7" x14ac:dyDescent="0.25">
      <c r="A2" s="1" t="s">
        <v>231</v>
      </c>
      <c r="D2" s="136"/>
    </row>
    <row r="3" spans="1:7" x14ac:dyDescent="0.25">
      <c r="A3" s="2" t="s">
        <v>225</v>
      </c>
    </row>
    <row r="5" spans="1:7" ht="27" x14ac:dyDescent="0.25">
      <c r="A5" s="137" t="s">
        <v>15</v>
      </c>
      <c r="B5" s="4" t="s">
        <v>11</v>
      </c>
      <c r="C5" s="169" t="s">
        <v>3</v>
      </c>
      <c r="D5" s="4" t="s">
        <v>16</v>
      </c>
    </row>
    <row r="6" spans="1:7" x14ac:dyDescent="0.25">
      <c r="A6" s="162" t="s">
        <v>17</v>
      </c>
      <c r="B6" s="170">
        <v>336856.8083648</v>
      </c>
      <c r="C6" s="171">
        <v>125087.86122377984</v>
      </c>
      <c r="D6" s="170">
        <f>B6-C6</f>
        <v>211768.94714102015</v>
      </c>
      <c r="G6" s="156"/>
    </row>
    <row r="7" spans="1:7" x14ac:dyDescent="0.25">
      <c r="A7" s="162" t="s">
        <v>18</v>
      </c>
      <c r="B7" s="170">
        <v>374734.92278729996</v>
      </c>
      <c r="C7" s="171">
        <v>247564.55323919738</v>
      </c>
      <c r="D7" s="170">
        <f t="shared" ref="D7:D10" si="0">B7-C7</f>
        <v>127170.36954810258</v>
      </c>
      <c r="G7" s="156"/>
    </row>
    <row r="8" spans="1:7" x14ac:dyDescent="0.25">
      <c r="A8" s="162" t="s">
        <v>19</v>
      </c>
      <c r="B8" s="170">
        <v>576127.21954419999</v>
      </c>
      <c r="C8" s="171">
        <v>320820.98836820427</v>
      </c>
      <c r="D8" s="170">
        <f t="shared" si="0"/>
        <v>255306.23117599572</v>
      </c>
      <c r="G8" s="156"/>
    </row>
    <row r="9" spans="1:7" x14ac:dyDescent="0.25">
      <c r="A9" s="162" t="s">
        <v>20</v>
      </c>
      <c r="B9" s="170">
        <v>466489.7994735</v>
      </c>
      <c r="C9" s="171">
        <v>986974.2073831294</v>
      </c>
      <c r="D9" s="170">
        <f t="shared" si="0"/>
        <v>-520484.4079096294</v>
      </c>
      <c r="G9" s="156"/>
    </row>
    <row r="10" spans="1:7" x14ac:dyDescent="0.25">
      <c r="A10" s="173" t="s">
        <v>9</v>
      </c>
      <c r="B10" s="172">
        <f>SUM(B6:B9)</f>
        <v>1754208.7501698001</v>
      </c>
      <c r="C10" s="174">
        <v>1680447.6102143109</v>
      </c>
      <c r="D10" s="172">
        <f t="shared" si="0"/>
        <v>73761.139955489198</v>
      </c>
      <c r="G10" s="156"/>
    </row>
    <row r="11" spans="1:7" x14ac:dyDescent="0.25">
      <c r="A11" s="167" t="s">
        <v>21</v>
      </c>
    </row>
    <row r="12" spans="1:7" x14ac:dyDescent="0.25">
      <c r="A12" s="167" t="s">
        <v>22</v>
      </c>
    </row>
    <row r="13" spans="1:7" x14ac:dyDescent="0.25">
      <c r="B13" s="175"/>
    </row>
    <row r="19" spans="3:4" x14ac:dyDescent="0.25">
      <c r="D19" s="176"/>
    </row>
    <row r="21" spans="3:4" ht="15" x14ac:dyDescent="0.25">
      <c r="C21" s="177"/>
    </row>
    <row r="22" spans="3:4" x14ac:dyDescent="0.25">
      <c r="C22" s="178"/>
    </row>
    <row r="23" spans="3:4" ht="15" x14ac:dyDescent="0.25">
      <c r="C23" s="177"/>
    </row>
    <row r="24" spans="3:4" ht="15" x14ac:dyDescent="0.25">
      <c r="C24" s="17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2020E-E0C4-4542-AEB3-1D57FE49095B}">
  <sheetPr>
    <tabColor rgb="FF92D050"/>
  </sheetPr>
  <dimension ref="A1:D10"/>
  <sheetViews>
    <sheetView showGridLines="0" zoomScaleNormal="100" workbookViewId="0">
      <selection activeCell="C20" sqref="C20"/>
    </sheetView>
  </sheetViews>
  <sheetFormatPr baseColWidth="10" defaultColWidth="10.85546875" defaultRowHeight="13.5" x14ac:dyDescent="0.25"/>
  <cols>
    <col min="1" max="1" width="44.5703125" style="2" customWidth="1"/>
    <col min="2" max="4" width="20.85546875" style="2" customWidth="1"/>
    <col min="5" max="16384" width="10.85546875" style="2"/>
  </cols>
  <sheetData>
    <row r="1" spans="1:4" x14ac:dyDescent="0.25">
      <c r="A1" s="1" t="s">
        <v>32</v>
      </c>
    </row>
    <row r="2" spans="1:4" x14ac:dyDescent="0.25">
      <c r="A2" s="1" t="s">
        <v>240</v>
      </c>
    </row>
    <row r="3" spans="1:4" x14ac:dyDescent="0.25">
      <c r="A3" s="2" t="s">
        <v>225</v>
      </c>
    </row>
    <row r="5" spans="1:4" ht="27" x14ac:dyDescent="0.25">
      <c r="A5" s="137" t="s">
        <v>1</v>
      </c>
      <c r="B5" s="4" t="s">
        <v>24</v>
      </c>
      <c r="C5" s="169" t="s">
        <v>25</v>
      </c>
      <c r="D5" s="4" t="s">
        <v>16</v>
      </c>
    </row>
    <row r="6" spans="1:4" x14ac:dyDescent="0.25">
      <c r="A6" s="165" t="s">
        <v>256</v>
      </c>
      <c r="B6" s="170">
        <v>1876730.2736279247</v>
      </c>
      <c r="C6" s="171">
        <v>138225.40663946999</v>
      </c>
      <c r="D6" s="170">
        <v>1738504.8669884545</v>
      </c>
    </row>
    <row r="7" spans="1:4" x14ac:dyDescent="0.25">
      <c r="A7" s="126" t="s">
        <v>232</v>
      </c>
      <c r="B7" s="170">
        <v>1539084.416584962</v>
      </c>
      <c r="C7" s="171">
        <v>143623.46895364154</v>
      </c>
      <c r="D7" s="170">
        <v>1395460.9476313205</v>
      </c>
    </row>
    <row r="8" spans="1:4" x14ac:dyDescent="0.25">
      <c r="A8" s="165" t="s">
        <v>228</v>
      </c>
      <c r="B8" s="170">
        <v>-71058.005168873351</v>
      </c>
      <c r="C8" s="171">
        <v>-4948.2013863535312</v>
      </c>
      <c r="D8" s="170">
        <v>-66109.803782519812</v>
      </c>
    </row>
    <row r="9" spans="1:4" x14ac:dyDescent="0.25">
      <c r="A9" s="141" t="s">
        <v>9</v>
      </c>
      <c r="B9" s="172">
        <f>SUM(B6:B8)</f>
        <v>3344756.6850440134</v>
      </c>
      <c r="C9" s="172">
        <f t="shared" ref="C9:D9" si="0">SUM(C6:C8)</f>
        <v>276900.67420675798</v>
      </c>
      <c r="D9" s="172">
        <f t="shared" si="0"/>
        <v>3067856.010837255</v>
      </c>
    </row>
    <row r="10" spans="1:4" x14ac:dyDescent="0.25">
      <c r="A10" s="167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5385B256F0574A8E5CE8FCE2A5477C" ma:contentTypeVersion="17" ma:contentTypeDescription="Crear nuevo documento." ma:contentTypeScope="" ma:versionID="0f5ef82bbbf4fde4b51eeca392487b27">
  <xsd:schema xmlns:xsd="http://www.w3.org/2001/XMLSchema" xmlns:xs="http://www.w3.org/2001/XMLSchema" xmlns:p="http://schemas.microsoft.com/office/2006/metadata/properties" xmlns:ns2="a29962c2-db64-44b6-bb40-607f45c46189" xmlns:ns3="9406bea5-fcf1-424a-9f5e-6e7d0d8d5dbe" targetNamespace="http://schemas.microsoft.com/office/2006/metadata/properties" ma:root="true" ma:fieldsID="bc170ed716ae18076c23bdf65ccd8b38" ns2:_="" ns3:_="">
    <xsd:import namespace="a29962c2-db64-44b6-bb40-607f45c46189"/>
    <xsd:import namespace="9406bea5-fcf1-424a-9f5e-6e7d0d8d5d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962c2-db64-44b6-bb40-607f45c46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429bffdc-a54b-43ae-9e42-6b83f556f1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06bea5-fcf1-424a-9f5e-6e7d0d8d5dbe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34b5242-b47e-4416-9b60-5b79f5cb0b13}" ma:internalName="TaxCatchAll" ma:showField="CatchAllData" ma:web="9406bea5-fcf1-424a-9f5e-6e7d0d8d5d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29962c2-db64-44b6-bb40-607f45c46189">
      <Terms xmlns="http://schemas.microsoft.com/office/infopath/2007/PartnerControls"/>
    </lcf76f155ced4ddcb4097134ff3c332f>
    <TaxCatchAll xmlns="9406bea5-fcf1-424a-9f5e-6e7d0d8d5db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27CA075-13EE-4BAC-A107-ED50D0ED28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962c2-db64-44b6-bb40-607f45c46189"/>
    <ds:schemaRef ds:uri="9406bea5-fcf1-424a-9f5e-6e7d0d8d5d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F1E337-624E-4D4A-BCEE-39B0AA298472}">
  <ds:schemaRefs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purl.org/dc/terms/"/>
    <ds:schemaRef ds:uri="a29962c2-db64-44b6-bb40-607f45c46189"/>
    <ds:schemaRef ds:uri="http://schemas.microsoft.com/office/infopath/2007/PartnerControls"/>
    <ds:schemaRef ds:uri="9406bea5-fcf1-424a-9f5e-6e7d0d8d5dbe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2E3EC30-60B2-47BC-BFC3-1E86BF50D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3</vt:i4>
      </vt:variant>
    </vt:vector>
  </HeadingPairs>
  <TitlesOfParts>
    <vt:vector size="22" baseType="lpstr">
      <vt:lpstr>C II.1</vt:lpstr>
      <vt:lpstr>C II.2</vt:lpstr>
      <vt:lpstr>C II.3</vt:lpstr>
      <vt:lpstr>C II.4</vt:lpstr>
      <vt:lpstr>C II.5</vt:lpstr>
      <vt:lpstr>C II.6</vt:lpstr>
      <vt:lpstr>C II.7</vt:lpstr>
      <vt:lpstr>C II.8</vt:lpstr>
      <vt:lpstr>C II.9</vt:lpstr>
      <vt:lpstr>C II.10</vt:lpstr>
      <vt:lpstr>C II.11</vt:lpstr>
      <vt:lpstr>C II.12</vt:lpstr>
      <vt:lpstr>C II.13</vt:lpstr>
      <vt:lpstr>C II.14</vt:lpstr>
      <vt:lpstr>C A.1</vt:lpstr>
      <vt:lpstr>C A.2</vt:lpstr>
      <vt:lpstr>C A.3</vt:lpstr>
      <vt:lpstr>C A.4.1</vt:lpstr>
      <vt:lpstr>C A.4.2</vt:lpstr>
      <vt:lpstr>'C A.3'!_ftn1</vt:lpstr>
      <vt:lpstr>'C A.3'!_ftnref1</vt:lpstr>
      <vt:lpstr>'C II.1'!_ftnref1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Juan Ignacio Merlo Ávila</cp:lastModifiedBy>
  <dcterms:created xsi:type="dcterms:W3CDTF">2021-05-11T18:57:11Z</dcterms:created>
  <dcterms:modified xsi:type="dcterms:W3CDTF">2026-05-14T13:41:16Z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0x010100E95385B256F0574A8E5CE8FCE2A5477C</vt:lpwstr>
  </property>
  <property fmtid="{D5CDD505-2E9C-101B-9397-08002B2CF9AE}" pid="3" name="MediaServiceImageTags">
    <vt:lpwstr/>
  </property>
</Properties>
</file>